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oumu1\Desktop\"/>
    </mc:Choice>
  </mc:AlternateContent>
  <xr:revisionPtr revIDLastSave="0" documentId="8_{66143BA2-026B-4BE9-8EE5-6849DDDDCBEA}" xr6:coauthVersionLast="47" xr6:coauthVersionMax="47" xr10:uidLastSave="{00000000-0000-0000-0000-000000000000}"/>
  <bookViews>
    <workbookView xWindow="-120" yWindow="-120" windowWidth="29040" windowHeight="15720" xr2:uid="{2E4D62A4-7650-4C45-BBB8-92C1FFE322DD}"/>
  </bookViews>
  <sheets>
    <sheet name="判定シート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3" l="1"/>
  <c r="G25" i="3"/>
  <c r="G6" i="3"/>
  <c r="G4" i="3"/>
  <c r="G32" i="3"/>
  <c r="G31" i="3"/>
  <c r="G30" i="3"/>
  <c r="G29" i="3"/>
  <c r="G27" i="3"/>
  <c r="G26" i="3"/>
  <c r="G17" i="3"/>
  <c r="G24" i="3" l="1"/>
  <c r="G33" i="3" s="1"/>
  <c r="G35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0A3FE5-49A5-4457-ACAA-4105F1C8572F}" keepAlive="1" name="クエリ - テーブル1" description="ブック内の 'テーブル1' クエリへの接続です。" type="5" refreshedVersion="0" background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<sst xmlns="http://schemas.openxmlformats.org/spreadsheetml/2006/main" count="109" uniqueCount="47">
  <si>
    <t>住宅費（家賃）</t>
  </si>
  <si>
    <t>児童養育（中学３年生まで）</t>
  </si>
  <si>
    <t>３歳未満、第３子以降の３歳以上小学校終了前の人数</t>
  </si>
  <si>
    <t>第１子、第２子の３歳以上小学校終了前、中学生の人数</t>
  </si>
  <si>
    <t>教育扶助</t>
  </si>
  <si>
    <t>小学生の数</t>
  </si>
  <si>
    <t>中学生の数</t>
  </si>
  <si>
    <t>加算額</t>
  </si>
  <si>
    <t>判定結果</t>
  </si>
  <si>
    <t>年額</t>
  </si>
  <si>
    <t>年間総収入</t>
  </si>
  <si>
    <t>給料</t>
  </si>
  <si>
    <t>年金</t>
  </si>
  <si>
    <t>児童手当</t>
  </si>
  <si>
    <t>特別児童手当</t>
  </si>
  <si>
    <t>雇用保険金</t>
  </si>
  <si>
    <t>傷病手当金</t>
  </si>
  <si>
    <t>特別障害者手当</t>
  </si>
  <si>
    <t>養育費</t>
  </si>
  <si>
    <t>親族からの援助</t>
  </si>
  <si>
    <t>その他</t>
  </si>
  <si>
    <t>年間経費</t>
  </si>
  <si>
    <t>所得税</t>
  </si>
  <si>
    <t>住民税</t>
  </si>
  <si>
    <t>社会保険料</t>
  </si>
  <si>
    <t>雇用保険料</t>
  </si>
  <si>
    <t>ひとり親</t>
  </si>
  <si>
    <t>障害者</t>
  </si>
  <si>
    <t>月額</t>
  </si>
  <si>
    <t>世帯</t>
    <phoneticPr fontId="1"/>
  </si>
  <si>
    <t>世帯の人数</t>
    <rPh sb="0" eb="2">
      <t>セタイ</t>
    </rPh>
    <rPh sb="3" eb="5">
      <t>ニンズウ</t>
    </rPh>
    <phoneticPr fontId="1"/>
  </si>
  <si>
    <t>子どもの人数　　　　</t>
    <phoneticPr fontId="1"/>
  </si>
  <si>
    <t xml:space="preserve">身体障害者手帳１・２級、精神障害１級、障害年金１級、特別児童手当１級の人数　　　 </t>
    <phoneticPr fontId="1"/>
  </si>
  <si>
    <t>身体障害者手帳３級、精神障害者手帳２級、障害年金２級、特別児童扶養手当２級の人数</t>
    <rPh sb="38" eb="40">
      <t>ニンズウ</t>
    </rPh>
    <phoneticPr fontId="1"/>
  </si>
  <si>
    <t xml:space="preserve">年額　　　 </t>
    <phoneticPr fontId="1"/>
  </si>
  <si>
    <t>➔</t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</si>
  <si>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</si>
  <si>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</si>
  <si>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入力欄</t>
    <rPh sb="0" eb="2">
      <t>ニュウリョク</t>
    </rPh>
    <rPh sb="2" eb="3">
      <t>ラン</t>
    </rPh>
    <phoneticPr fontId="1"/>
  </si>
  <si>
    <t>判定額</t>
    <rPh sb="0" eb="2">
      <t>ハンテイ</t>
    </rPh>
    <rPh sb="2" eb="3">
      <t>ガク</t>
    </rPh>
    <phoneticPr fontId="1"/>
  </si>
  <si>
    <t>区分１</t>
    <rPh sb="0" eb="2">
      <t>クブン</t>
    </rPh>
    <phoneticPr fontId="1"/>
  </si>
  <si>
    <t>区分２</t>
    <rPh sb="0" eb="2">
      <t>クブン</t>
    </rPh>
    <phoneticPr fontId="1"/>
  </si>
  <si>
    <t>区分３</t>
    <rPh sb="0" eb="2">
      <t>クブン</t>
    </rPh>
    <phoneticPr fontId="1"/>
  </si>
  <si>
    <t>歳末見舞金　該当・非該当　判定シート</t>
    <rPh sb="0" eb="2">
      <t>サイマツ</t>
    </rPh>
    <rPh sb="2" eb="5">
      <t>ミマイキン</t>
    </rPh>
    <rPh sb="6" eb="8">
      <t>ガイトウ</t>
    </rPh>
    <rPh sb="9" eb="12">
      <t>ヒガイトウ</t>
    </rPh>
    <rPh sb="13" eb="15">
      <t>ハンテイ</t>
    </rPh>
    <phoneticPr fontId="1"/>
  </si>
  <si>
    <t>※あくまでも概算での判定目安です。</t>
    <rPh sb="6" eb="8">
      <t>ガイサン</t>
    </rPh>
    <rPh sb="10" eb="12">
      <t>ハンテイ</t>
    </rPh>
    <rPh sb="12" eb="14">
      <t>メヤス</t>
    </rPh>
    <phoneticPr fontId="1"/>
  </si>
  <si>
    <t>通勤費</t>
    <rPh sb="0" eb="3">
      <t>ツウキンヒ</t>
    </rPh>
    <phoneticPr fontId="1"/>
  </si>
  <si>
    <r>
      <t>世帯の人数を入力　　　　</t>
    </r>
    <r>
      <rPr>
        <sz val="11"/>
        <color rgb="FFFF0000"/>
        <rFont val="ＭＳ Ｐゴシック"/>
        <family val="3"/>
        <charset val="128"/>
        <scheme val="minor"/>
      </rPr>
      <t>必須</t>
    </r>
    <r>
      <rPr>
        <sz val="11"/>
        <color theme="1"/>
        <rFont val="ＭＳ Ｐゴシック"/>
        <family val="2"/>
        <charset val="128"/>
        <scheme val="minor"/>
      </rPr>
      <t>　</t>
    </r>
    <rPh sb="0" eb="2">
      <t>セタイ</t>
    </rPh>
    <rPh sb="3" eb="5">
      <t>ニンズウ</t>
    </rPh>
    <rPh sb="6" eb="8">
      <t>ニュウリョク</t>
    </rPh>
    <rPh sb="12" eb="14">
      <t>ヒッスウ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</si>
</sst>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\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9" tint="0.59996337778862885"/>
      </left>
      <right/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4" borderId="3" xfId="0" applyFill="1" applyBorder="1">
      <alignment vertical="center"/>
    </xf>
    <xf numFmtId="0" fontId="0" fillId="4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5" borderId="2" xfId="0" applyFill="1" applyBorder="1">
      <alignment vertical="center"/>
    </xf>
    <xf numFmtId="0" fontId="5" fillId="4" borderId="6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5" borderId="6" xfId="0" applyFont="1" applyFill="1" applyBorder="1">
      <alignment vertical="center"/>
    </xf>
    <xf numFmtId="0" fontId="5" fillId="5" borderId="2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5" xfId="0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5" fillId="4" borderId="7" xfId="0" applyFont="1" applyFill="1" applyBorder="1">
      <alignment vertical="center"/>
    </xf>
    <xf numFmtId="0" fontId="5" fillId="4" borderId="5" xfId="0" applyFont="1" applyFill="1" applyBorder="1">
      <alignment vertical="center"/>
    </xf>
    <xf numFmtId="0" fontId="6" fillId="4" borderId="5" xfId="0" applyFont="1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3" xfId="0" applyFill="1" applyBorder="1" applyAlignment="1">
      <alignment vertical="center" wrapText="1"/>
    </xf>
    <xf numFmtId="0" fontId="0" fillId="6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4" borderId="15" xfId="0" applyFont="1" applyFill="1" applyBorder="1">
      <alignment vertical="center"/>
    </xf>
    <xf numFmtId="0" fontId="6" fillId="4" borderId="13" xfId="0" applyFont="1" applyFill="1" applyBorder="1">
      <alignment vertical="center"/>
    </xf>
    <xf numFmtId="0" fontId="0" fillId="4" borderId="13" xfId="0" applyFill="1" applyBorder="1">
      <alignment vertical="center"/>
    </xf>
    <xf numFmtId="0" fontId="0" fillId="4" borderId="13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38" fontId="0" fillId="4" borderId="13" xfId="1" applyFont="1" applyFill="1" applyBorder="1">
      <alignment vertical="center"/>
    </xf>
    <xf numFmtId="38" fontId="0" fillId="6" borderId="12" xfId="1" applyFont="1" applyFill="1" applyBorder="1">
      <alignment vertical="center"/>
    </xf>
    <xf numFmtId="38" fontId="0" fillId="5" borderId="11" xfId="1" applyFont="1" applyFill="1" applyBorder="1">
      <alignment vertical="center"/>
    </xf>
    <xf numFmtId="38" fontId="3" fillId="2" borderId="12" xfId="1" applyFont="1" applyFill="1" applyBorder="1">
      <alignment vertical="center"/>
    </xf>
    <xf numFmtId="38" fontId="0" fillId="4" borderId="2" xfId="1" applyFont="1" applyFill="1" applyBorder="1">
      <alignment vertical="center"/>
    </xf>
    <xf numFmtId="38" fontId="0" fillId="3" borderId="12" xfId="1" applyFont="1" applyFill="1" applyBorder="1">
      <alignment vertical="center"/>
    </xf>
    <xf numFmtId="38" fontId="0" fillId="5" borderId="2" xfId="1" applyFont="1" applyFill="1" applyBorder="1">
      <alignment vertical="center"/>
    </xf>
    <xf numFmtId="38" fontId="7" fillId="7" borderId="14" xfId="1" applyFont="1" applyFill="1" applyBorder="1" applyAlignment="1">
      <alignment horizontal="center" vertical="center"/>
    </xf>
    <xf numFmtId="38" fontId="0" fillId="4" borderId="5" xfId="1" applyFont="1" applyFill="1" applyBorder="1">
      <alignment vertical="center"/>
    </xf>
    <xf numFmtId="176" fontId="0" fillId="5" borderId="1" xfId="1" applyNumberFormat="1" applyFont="1" applyFill="1" applyBorder="1">
      <alignment vertical="center"/>
    </xf>
    <xf numFmtId="176" fontId="0" fillId="4" borderId="7" xfId="1" applyNumberFormat="1" applyFont="1" applyFill="1" applyBorder="1">
      <alignment vertical="center"/>
    </xf>
    <xf numFmtId="38" fontId="0" fillId="5" borderId="5" xfId="1" applyFont="1" applyFill="1" applyBorder="1">
      <alignment vertical="center"/>
    </xf>
    <xf numFmtId="38" fontId="0" fillId="5" borderId="7" xfId="1" applyFont="1" applyFill="1" applyBorder="1">
      <alignment vertical="center"/>
    </xf>
    <xf numFmtId="176" fontId="0" fillId="5" borderId="8" xfId="1" applyNumberFormat="1" applyFont="1" applyFill="1" applyBorder="1">
      <alignment vertical="center"/>
    </xf>
    <xf numFmtId="38" fontId="0" fillId="4" borderId="7" xfId="1" applyFont="1" applyFill="1" applyBorder="1">
      <alignment vertical="center"/>
    </xf>
    <xf numFmtId="176" fontId="0" fillId="4" borderId="8" xfId="1" applyNumberFormat="1" applyFont="1" applyFill="1" applyBorder="1">
      <alignment vertical="center"/>
    </xf>
    <xf numFmtId="176" fontId="0" fillId="8" borderId="1" xfId="1" applyNumberFormat="1" applyFont="1" applyFill="1" applyBorder="1">
      <alignment vertical="center"/>
    </xf>
    <xf numFmtId="38" fontId="0" fillId="8" borderId="0" xfId="1" applyFont="1" applyFill="1">
      <alignment vertical="center"/>
    </xf>
    <xf numFmtId="0" fontId="0" fillId="8" borderId="0" xfId="0" applyFill="1" applyAlignment="1">
      <alignment horizontal="center" vertical="center"/>
    </xf>
    <xf numFmtId="38" fontId="0" fillId="8" borderId="20" xfId="1" applyFont="1" applyFill="1" applyBorder="1">
      <alignment vertical="center"/>
    </xf>
    <xf numFmtId="0" fontId="0" fillId="8" borderId="9" xfId="0" applyFill="1" applyBorder="1" applyAlignment="1">
      <alignment horizontal="center" vertical="center"/>
    </xf>
    <xf numFmtId="0" fontId="0" fillId="8" borderId="0" xfId="0" applyFill="1">
      <alignment vertical="center"/>
    </xf>
    <xf numFmtId="0" fontId="0" fillId="8" borderId="21" xfId="0" applyFill="1" applyBorder="1">
      <alignment vertical="center"/>
    </xf>
    <xf numFmtId="0" fontId="0" fillId="8" borderId="21" xfId="0" applyFill="1" applyBorder="1" applyAlignment="1">
      <alignment horizontal="center" vertical="center"/>
    </xf>
    <xf numFmtId="38" fontId="0" fillId="8" borderId="0" xfId="1" applyFont="1" applyFill="1" applyBorder="1">
      <alignment vertical="center"/>
    </xf>
    <xf numFmtId="0" fontId="5" fillId="8" borderId="6" xfId="0" applyFont="1" applyFill="1" applyBorder="1">
      <alignment vertical="center"/>
    </xf>
    <xf numFmtId="176" fontId="0" fillId="5" borderId="1" xfId="1" quotePrefix="1" applyNumberFormat="1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38" fontId="8" fillId="8" borderId="22" xfId="1" applyFont="1" applyFill="1" applyBorder="1" applyAlignment="1">
      <alignment horizontal="center" vertical="center"/>
    </xf>
    <xf numFmtId="38" fontId="8" fillId="8" borderId="23" xfId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石版">
  <a:themeElements>
    <a:clrScheme name="石版">
      <a:dk1>
        <a:sysClr val="windowText" lastClr="000000"/>
      </a:dk1>
      <a:lt1>
        <a:sysClr val="window" lastClr="FFFFFF"/>
      </a:lt1>
      <a:dk2>
        <a:srgbClr val="212123"/>
      </a:dk2>
      <a:lt2>
        <a:srgbClr val="DADADA"/>
      </a:lt2>
      <a:accent1>
        <a:srgbClr val="BC451B"/>
      </a:accent1>
      <a:accent2>
        <a:srgbClr val="D3BA68"/>
      </a:accent2>
      <a:accent3>
        <a:srgbClr val="BB8640"/>
      </a:accent3>
      <a:accent4>
        <a:srgbClr val="AD9277"/>
      </a:accent4>
      <a:accent5>
        <a:srgbClr val="A55A43"/>
      </a:accent5>
      <a:accent6>
        <a:srgbClr val="AD9D7B"/>
      </a:accent6>
      <a:hlink>
        <a:srgbClr val="E98052"/>
      </a:hlink>
      <a:folHlink>
        <a:srgbClr val="F4B69B"/>
      </a:folHlink>
    </a:clrScheme>
    <a:fontScheme name="石版">
      <a:majorFont>
        <a:latin typeface="Calisto MT" panose="02040603050505030304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listo MT" panose="02040603050505030304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すりガラス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  <a:satMod val="100000"/>
              </a:schemeClr>
            </a:gs>
            <a:gs pos="68000">
              <a:schemeClr val="phClr">
                <a:tint val="77000"/>
                <a:satMod val="100000"/>
              </a:schemeClr>
            </a:gs>
            <a:gs pos="81000">
              <a:schemeClr val="phClr">
                <a:tint val="79000"/>
                <a:satMod val="100000"/>
              </a:schemeClr>
            </a:gs>
            <a:gs pos="86000">
              <a:schemeClr val="phClr">
                <a:tint val="73000"/>
                <a:satMod val="100000"/>
              </a:schemeClr>
            </a:gs>
            <a:gs pos="100000">
              <a:schemeClr val="phClr">
                <a:tint val="35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73000"/>
                <a:shade val="100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tint val="100000"/>
                <a:shade val="57000"/>
                <a:satMod val="120000"/>
              </a:schemeClr>
            </a:gs>
            <a:gs pos="80000">
              <a:schemeClr val="phClr">
                <a:tint val="100000"/>
                <a:shade val="56000"/>
                <a:satMod val="145000"/>
              </a:schemeClr>
            </a:gs>
            <a:gs pos="88000">
              <a:schemeClr val="phClr">
                <a:tint val="100000"/>
                <a:shade val="63000"/>
                <a:satMod val="160000"/>
              </a:schemeClr>
            </a:gs>
            <a:gs pos="100000">
              <a:schemeClr val="phClr">
                <a:tint val="99000"/>
                <a:shade val="100000"/>
                <a:satMod val="155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glow" dir="tl">
              <a:rot lat="0" lon="0" rev="1800000"/>
            </a:lightRig>
          </a:scene3d>
          <a:sp3d contourW="10160" prstMaterial="dkEdge">
            <a:bevelT w="0" h="0" prst="angle"/>
            <a:contourClr>
              <a:schemeClr val="phClr">
                <a:shade val="30000"/>
                <a:satMod val="150000"/>
              </a:schemeClr>
            </a:contourClr>
          </a:sp3d>
        </a:effectStyle>
        <a:effectStyle>
          <a:effectLst>
            <a:glow rad="50800">
              <a:schemeClr val="phClr">
                <a:tint val="68000"/>
                <a:shade val="93000"/>
                <a:alpha val="37000"/>
                <a:satMod val="250000"/>
              </a:schemeClr>
            </a:glow>
          </a:effectLst>
          <a:scene3d>
            <a:camera prst="orthographicFront">
              <a:rot lat="0" lon="0" rev="0"/>
            </a:camera>
            <a:lightRig rig="glow" dir="t">
              <a:rot lat="0" lon="0" rev="1800000"/>
            </a:lightRig>
          </a:scene3d>
          <a:sp3d contourW="10160" prstMaterial="dkEdge">
            <a:bevelT w="20320" h="19050" prst="angle"/>
            <a:contourClr>
              <a:schemeClr val="phClr">
                <a:shade val="3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shade val="80000"/>
                <a:lumMod val="80000"/>
              </a:schemeClr>
              <a:schemeClr val="phClr">
                <a:tint val="98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ate" id="{C3F70B94-7CE9-428E-ADC1-3269CC2C3385}" vid="{3F2DE9A5-64E6-437C-A389-CC4477E817E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7598-5BE8-4E44-B34A-07AC1C18B7CD}">
  <dimension ref="A1:G37"/>
  <sheetViews>
    <sheetView showGridLines="0" tabSelected="1" zoomScaleNormal="100" workbookViewId="0">
      <selection activeCell="E5" sqref="E5"/>
    </sheetView>
  </sheetViews>
  <sheetFormatPr defaultColWidth="27" defaultRowHeight="20.100000000000001" customHeight="1" x14ac:dyDescent="0.15"/>
  <cols>
    <col min="2" max="2" width="21" customWidth="1"/>
    <col min="3" max="3" width="26.25" customWidth="1"/>
    <col min="4" max="4" width="3.375" style="2" bestFit="1" customWidth="1"/>
    <col min="5" max="5" width="12.75" style="1" customWidth="1"/>
    <col min="6" max="6" width="3.375" style="2" customWidth="1"/>
    <col min="7" max="7" width="16.25" style="1" customWidth="1"/>
  </cols>
  <sheetData>
    <row r="1" spans="1:7" ht="29.25" customHeight="1" x14ac:dyDescent="0.15">
      <c r="A1" s="58" t="s">
        <v>43</v>
      </c>
      <c r="B1" s="59"/>
      <c r="C1" s="59"/>
      <c r="D1" s="59"/>
      <c r="E1" s="59"/>
      <c r="F1" s="59"/>
      <c r="G1" s="59"/>
    </row>
    <row r="2" spans="1:7" ht="20.25" customHeight="1" x14ac:dyDescent="0.15">
      <c r="A2" s="60" t="s">
        <v>44</v>
      </c>
      <c r="B2" s="60"/>
      <c r="C2" s="60"/>
      <c r="D2" s="60"/>
      <c r="E2" s="60"/>
      <c r="F2" s="60"/>
      <c r="G2" s="60"/>
    </row>
    <row r="3" spans="1:7" ht="20.100000000000001" customHeight="1" x14ac:dyDescent="0.15">
      <c r="A3" s="30" t="s">
        <v>40</v>
      </c>
      <c r="B3" s="30" t="s">
        <v>41</v>
      </c>
      <c r="C3" s="68" t="s">
        <v>42</v>
      </c>
      <c r="D3" s="69"/>
      <c r="E3" s="68" t="s">
        <v>38</v>
      </c>
      <c r="F3" s="70"/>
      <c r="G3" s="38" t="s">
        <v>39</v>
      </c>
    </row>
    <row r="4" spans="1:7" ht="20.100000000000001" customHeight="1" x14ac:dyDescent="0.15">
      <c r="A4" s="25" t="s">
        <v>29</v>
      </c>
      <c r="B4" s="26"/>
      <c r="C4" s="27"/>
      <c r="D4" s="28"/>
      <c r="E4" s="31"/>
      <c r="F4" s="29"/>
      <c r="G4" s="41" t="e">
        <f>CHOOSE(E5,1000000,1500000,1950000,2250000,2500000,2850000,3250000,3600000)</f>
        <v>#VALUE!</v>
      </c>
    </row>
    <row r="5" spans="1:7" ht="20.100000000000001" customHeight="1" x14ac:dyDescent="0.15">
      <c r="A5" s="17"/>
      <c r="B5" s="8" t="s">
        <v>30</v>
      </c>
      <c r="C5" s="3" t="s">
        <v>46</v>
      </c>
      <c r="D5" s="21" t="s">
        <v>35</v>
      </c>
      <c r="E5" s="32"/>
      <c r="F5" s="23" t="s">
        <v>36</v>
      </c>
      <c r="G5" s="39"/>
    </row>
    <row r="6" spans="1:7" ht="20.100000000000001" customHeight="1" x14ac:dyDescent="0.15">
      <c r="A6" s="9" t="s">
        <v>10</v>
      </c>
      <c r="B6" s="10"/>
      <c r="C6" s="6"/>
      <c r="D6" s="19"/>
      <c r="E6" s="33"/>
      <c r="F6" s="20"/>
      <c r="G6" s="44">
        <f>SUM(E7:E16)</f>
        <v>0</v>
      </c>
    </row>
    <row r="7" spans="1:7" ht="20.100000000000001" customHeight="1" x14ac:dyDescent="0.15">
      <c r="A7" s="11"/>
      <c r="B7" s="12" t="s">
        <v>11</v>
      </c>
      <c r="C7" s="5" t="s">
        <v>34</v>
      </c>
      <c r="D7" s="20" t="s">
        <v>35</v>
      </c>
      <c r="E7" s="32"/>
      <c r="F7" s="23" t="s">
        <v>37</v>
      </c>
      <c r="G7" s="43"/>
    </row>
    <row r="8" spans="1:7" ht="20.100000000000001" customHeight="1" x14ac:dyDescent="0.15">
      <c r="A8" s="11"/>
      <c r="B8" s="12" t="s">
        <v>12</v>
      </c>
      <c r="C8" s="5" t="s">
        <v>34</v>
      </c>
      <c r="D8" s="20" t="s">
        <v>35</v>
      </c>
      <c r="E8" s="32"/>
      <c r="F8" s="23" t="s">
        <v>37</v>
      </c>
      <c r="G8" s="43"/>
    </row>
    <row r="9" spans="1:7" ht="20.100000000000001" customHeight="1" x14ac:dyDescent="0.15">
      <c r="A9" s="11"/>
      <c r="B9" s="12" t="s">
        <v>13</v>
      </c>
      <c r="C9" s="5" t="s">
        <v>34</v>
      </c>
      <c r="D9" s="20" t="s">
        <v>35</v>
      </c>
      <c r="E9" s="32"/>
      <c r="F9" s="23" t="s">
        <v>37</v>
      </c>
      <c r="G9" s="43"/>
    </row>
    <row r="10" spans="1:7" ht="20.100000000000001" customHeight="1" x14ac:dyDescent="0.15">
      <c r="A10" s="11"/>
      <c r="B10" s="12" t="s">
        <v>14</v>
      </c>
      <c r="C10" s="5" t="s">
        <v>34</v>
      </c>
      <c r="D10" s="20" t="s">
        <v>35</v>
      </c>
      <c r="E10" s="32"/>
      <c r="F10" s="23" t="s">
        <v>37</v>
      </c>
      <c r="G10" s="43"/>
    </row>
    <row r="11" spans="1:7" ht="20.100000000000001" customHeight="1" x14ac:dyDescent="0.15">
      <c r="A11" s="11"/>
      <c r="B11" s="12" t="s">
        <v>15</v>
      </c>
      <c r="C11" s="5" t="s">
        <v>34</v>
      </c>
      <c r="D11" s="20" t="s">
        <v>35</v>
      </c>
      <c r="E11" s="32"/>
      <c r="F11" s="23" t="s">
        <v>37</v>
      </c>
      <c r="G11" s="43"/>
    </row>
    <row r="12" spans="1:7" ht="20.100000000000001" customHeight="1" x14ac:dyDescent="0.15">
      <c r="A12" s="11"/>
      <c r="B12" s="12" t="s">
        <v>16</v>
      </c>
      <c r="C12" s="5" t="s">
        <v>34</v>
      </c>
      <c r="D12" s="20" t="s">
        <v>35</v>
      </c>
      <c r="E12" s="34"/>
      <c r="F12" s="23" t="s">
        <v>37</v>
      </c>
      <c r="G12" s="43"/>
    </row>
    <row r="13" spans="1:7" ht="20.100000000000001" customHeight="1" x14ac:dyDescent="0.15">
      <c r="A13" s="11"/>
      <c r="B13" s="12" t="s">
        <v>17</v>
      </c>
      <c r="C13" s="5" t="s">
        <v>34</v>
      </c>
      <c r="D13" s="20" t="s">
        <v>35</v>
      </c>
      <c r="E13" s="32"/>
      <c r="F13" s="23" t="s">
        <v>37</v>
      </c>
      <c r="G13" s="43"/>
    </row>
    <row r="14" spans="1:7" ht="20.100000000000001" customHeight="1" x14ac:dyDescent="0.15">
      <c r="A14" s="11"/>
      <c r="B14" s="12" t="s">
        <v>18</v>
      </c>
      <c r="C14" s="5" t="s">
        <v>34</v>
      </c>
      <c r="D14" s="20" t="s">
        <v>35</v>
      </c>
      <c r="E14" s="32"/>
      <c r="F14" s="23" t="s">
        <v>37</v>
      </c>
      <c r="G14" s="43"/>
    </row>
    <row r="15" spans="1:7" ht="20.100000000000001" customHeight="1" x14ac:dyDescent="0.15">
      <c r="A15" s="11"/>
      <c r="B15" s="12" t="s">
        <v>19</v>
      </c>
      <c r="C15" s="5" t="s">
        <v>34</v>
      </c>
      <c r="D15" s="20" t="s">
        <v>35</v>
      </c>
      <c r="E15" s="32"/>
      <c r="F15" s="23" t="s">
        <v>37</v>
      </c>
      <c r="G15" s="43"/>
    </row>
    <row r="16" spans="1:7" ht="20.100000000000001" customHeight="1" x14ac:dyDescent="0.15">
      <c r="A16" s="13"/>
      <c r="B16" s="12" t="s">
        <v>20</v>
      </c>
      <c r="C16" s="5" t="s">
        <v>34</v>
      </c>
      <c r="D16" s="20" t="s">
        <v>35</v>
      </c>
      <c r="E16" s="32"/>
      <c r="F16" s="23" t="s">
        <v>37</v>
      </c>
      <c r="G16" s="42"/>
    </row>
    <row r="17" spans="1:7" ht="20.100000000000001" customHeight="1" x14ac:dyDescent="0.15">
      <c r="A17" s="7" t="s">
        <v>21</v>
      </c>
      <c r="B17" s="14"/>
      <c r="C17" s="4"/>
      <c r="D17" s="18"/>
      <c r="E17" s="35"/>
      <c r="F17" s="21"/>
      <c r="G17" s="46">
        <f>SUM(E18:E23)</f>
        <v>0</v>
      </c>
    </row>
    <row r="18" spans="1:7" ht="20.100000000000001" customHeight="1" x14ac:dyDescent="0.15">
      <c r="A18" s="15"/>
      <c r="B18" s="8" t="s">
        <v>22</v>
      </c>
      <c r="C18" s="3" t="s">
        <v>9</v>
      </c>
      <c r="D18" s="21" t="s">
        <v>35</v>
      </c>
      <c r="E18" s="36"/>
      <c r="F18" s="24" t="s">
        <v>37</v>
      </c>
      <c r="G18" s="45"/>
    </row>
    <row r="19" spans="1:7" ht="20.100000000000001" customHeight="1" x14ac:dyDescent="0.15">
      <c r="A19" s="15"/>
      <c r="B19" s="8" t="s">
        <v>23</v>
      </c>
      <c r="C19" s="3" t="s">
        <v>9</v>
      </c>
      <c r="D19" s="21" t="s">
        <v>35</v>
      </c>
      <c r="E19" s="36"/>
      <c r="F19" s="24" t="s">
        <v>37</v>
      </c>
      <c r="G19" s="45"/>
    </row>
    <row r="20" spans="1:7" ht="20.100000000000001" customHeight="1" x14ac:dyDescent="0.15">
      <c r="A20" s="15"/>
      <c r="B20" s="8" t="s">
        <v>24</v>
      </c>
      <c r="C20" s="3" t="s">
        <v>9</v>
      </c>
      <c r="D20" s="21" t="s">
        <v>35</v>
      </c>
      <c r="E20" s="36"/>
      <c r="F20" s="24" t="s">
        <v>37</v>
      </c>
      <c r="G20" s="45"/>
    </row>
    <row r="21" spans="1:7" ht="20.100000000000001" customHeight="1" x14ac:dyDescent="0.15">
      <c r="A21" s="15"/>
      <c r="B21" s="8" t="s">
        <v>25</v>
      </c>
      <c r="C21" s="3" t="s">
        <v>9</v>
      </c>
      <c r="D21" s="21" t="s">
        <v>35</v>
      </c>
      <c r="E21" s="36"/>
      <c r="F21" s="24" t="s">
        <v>37</v>
      </c>
      <c r="G21" s="45"/>
    </row>
    <row r="22" spans="1:7" ht="20.100000000000001" customHeight="1" x14ac:dyDescent="0.15">
      <c r="A22" s="15"/>
      <c r="B22" s="8" t="s">
        <v>45</v>
      </c>
      <c r="C22" s="3" t="s">
        <v>9</v>
      </c>
      <c r="D22" s="21" t="s">
        <v>35</v>
      </c>
      <c r="E22" s="36"/>
      <c r="F22" s="24" t="s">
        <v>37</v>
      </c>
      <c r="G22" s="45"/>
    </row>
    <row r="23" spans="1:7" ht="20.100000000000001" customHeight="1" x14ac:dyDescent="0.15">
      <c r="A23" s="16"/>
      <c r="B23" s="8" t="s">
        <v>20</v>
      </c>
      <c r="C23" s="3" t="s">
        <v>9</v>
      </c>
      <c r="D23" s="21" t="s">
        <v>35</v>
      </c>
      <c r="E23" s="36"/>
      <c r="F23" s="24" t="s">
        <v>37</v>
      </c>
      <c r="G23" s="39"/>
    </row>
    <row r="24" spans="1:7" ht="20.100000000000001" customHeight="1" x14ac:dyDescent="0.15">
      <c r="A24" s="9" t="s">
        <v>7</v>
      </c>
      <c r="B24" s="10"/>
      <c r="C24" s="6"/>
      <c r="D24" s="19"/>
      <c r="E24" s="37"/>
      <c r="F24" s="20"/>
      <c r="G24" s="40">
        <f>SUM(G25:G32)</f>
        <v>0</v>
      </c>
    </row>
    <row r="25" spans="1:7" ht="20.100000000000001" customHeight="1" x14ac:dyDescent="0.15">
      <c r="A25" s="11"/>
      <c r="B25" s="12" t="s">
        <v>26</v>
      </c>
      <c r="C25" s="5" t="s">
        <v>31</v>
      </c>
      <c r="D25" s="20" t="s">
        <v>35</v>
      </c>
      <c r="E25" s="36"/>
      <c r="F25" s="24" t="s">
        <v>36</v>
      </c>
      <c r="G25" s="40">
        <f>IF(E25=0, 0, IF(E25=1, 273480, IF(E25=2, 295080, 295080 + (E25 - 2) * 11080)))</f>
        <v>0</v>
      </c>
    </row>
    <row r="26" spans="1:7" ht="40.5" x14ac:dyDescent="0.15">
      <c r="A26" s="11"/>
      <c r="B26" s="64" t="s">
        <v>27</v>
      </c>
      <c r="C26" s="22" t="s">
        <v>32</v>
      </c>
      <c r="D26" s="20" t="s">
        <v>35</v>
      </c>
      <c r="E26" s="36"/>
      <c r="F26" s="24" t="s">
        <v>36</v>
      </c>
      <c r="G26" s="40">
        <f>315720*E26</f>
        <v>0</v>
      </c>
    </row>
    <row r="27" spans="1:7" ht="40.5" x14ac:dyDescent="0.15">
      <c r="A27" s="11"/>
      <c r="B27" s="65"/>
      <c r="C27" s="22" t="s">
        <v>33</v>
      </c>
      <c r="D27" s="20" t="s">
        <v>35</v>
      </c>
      <c r="E27" s="36"/>
      <c r="F27" s="24" t="s">
        <v>36</v>
      </c>
      <c r="G27" s="40">
        <f>210360*E27</f>
        <v>0</v>
      </c>
    </row>
    <row r="28" spans="1:7" ht="20.100000000000001" customHeight="1" x14ac:dyDescent="0.15">
      <c r="A28" s="11"/>
      <c r="B28" s="12" t="s">
        <v>0</v>
      </c>
      <c r="C28" s="5" t="s">
        <v>28</v>
      </c>
      <c r="D28" s="20" t="s">
        <v>35</v>
      </c>
      <c r="E28" s="36"/>
      <c r="F28" s="24" t="s">
        <v>37</v>
      </c>
      <c r="G28" s="57">
        <f>IF(E28=0, 0,
  IF(E5=1, MIN(E28, 29000)*12,
  IF(E5=2, MIN(E28, 35000)*12,
  IF(OR(E5=3, E5=4, E5=5), MIN(E28, 37000)*12,
  IF(E5=6, MIN(E28, 41000)*12,
  IF(E5&gt;=7, MIN(E28, 45000)*12, ""))))))</f>
        <v>0</v>
      </c>
    </row>
    <row r="29" spans="1:7" ht="27" x14ac:dyDescent="0.15">
      <c r="A29" s="11"/>
      <c r="B29" s="66" t="s">
        <v>1</v>
      </c>
      <c r="C29" s="22" t="s">
        <v>2</v>
      </c>
      <c r="D29" s="20" t="s">
        <v>35</v>
      </c>
      <c r="E29" s="36"/>
      <c r="F29" s="24" t="s">
        <v>36</v>
      </c>
      <c r="G29" s="40">
        <f>E29*15000*12</f>
        <v>0</v>
      </c>
    </row>
    <row r="30" spans="1:7" ht="27" x14ac:dyDescent="0.15">
      <c r="A30" s="11"/>
      <c r="B30" s="67"/>
      <c r="C30" s="22" t="s">
        <v>3</v>
      </c>
      <c r="D30" s="20" t="s">
        <v>35</v>
      </c>
      <c r="E30" s="36"/>
      <c r="F30" s="24" t="s">
        <v>36</v>
      </c>
      <c r="G30" s="40">
        <f>E30*10000*12</f>
        <v>0</v>
      </c>
    </row>
    <row r="31" spans="1:7" ht="20.100000000000001" customHeight="1" x14ac:dyDescent="0.15">
      <c r="A31" s="11"/>
      <c r="B31" s="64" t="s">
        <v>4</v>
      </c>
      <c r="C31" s="5" t="s">
        <v>5</v>
      </c>
      <c r="D31" s="20" t="s">
        <v>35</v>
      </c>
      <c r="E31" s="36"/>
      <c r="F31" s="24" t="s">
        <v>36</v>
      </c>
      <c r="G31" s="40">
        <f>E31*(66120+50000)</f>
        <v>0</v>
      </c>
    </row>
    <row r="32" spans="1:7" ht="20.100000000000001" customHeight="1" x14ac:dyDescent="0.15">
      <c r="A32" s="13"/>
      <c r="B32" s="65"/>
      <c r="C32" s="5" t="s">
        <v>6</v>
      </c>
      <c r="D32" s="20" t="s">
        <v>35</v>
      </c>
      <c r="E32" s="36"/>
      <c r="F32" s="24" t="s">
        <v>36</v>
      </c>
      <c r="G32" s="40">
        <f>E32*(113880+60000)</f>
        <v>0</v>
      </c>
    </row>
    <row r="33" spans="1:7" ht="20.100000000000001" customHeight="1" x14ac:dyDescent="0.15">
      <c r="A33" s="56"/>
      <c r="B33" s="53"/>
      <c r="C33" s="53"/>
      <c r="D33" s="54"/>
      <c r="E33" s="50"/>
      <c r="F33" s="51"/>
      <c r="G33" s="47" t="e">
        <f>G4+G24-G6-G17</f>
        <v>#VALUE!</v>
      </c>
    </row>
    <row r="34" spans="1:7" ht="8.25" customHeight="1" thickBot="1" x14ac:dyDescent="0.2">
      <c r="A34" s="52"/>
      <c r="B34" s="52"/>
      <c r="C34" s="52"/>
      <c r="D34" s="49"/>
      <c r="E34" s="55"/>
      <c r="F34" s="49"/>
      <c r="G34" s="48"/>
    </row>
    <row r="35" spans="1:7" ht="20.100000000000001" customHeight="1" thickTop="1" x14ac:dyDescent="0.15">
      <c r="A35" s="52"/>
      <c r="B35" s="52"/>
      <c r="C35" s="52"/>
      <c r="D35" s="49"/>
      <c r="E35" s="61" t="s">
        <v>8</v>
      </c>
      <c r="F35" s="61"/>
      <c r="G35" s="62" t="e">
        <f>IF(G33&lt;=0,"非該当","該当")</f>
        <v>#VALUE!</v>
      </c>
    </row>
    <row r="36" spans="1:7" ht="20.100000000000001" customHeight="1" thickBot="1" x14ac:dyDescent="0.2">
      <c r="A36" s="52"/>
      <c r="B36" s="52"/>
      <c r="C36" s="52"/>
      <c r="D36" s="49"/>
      <c r="E36" s="61"/>
      <c r="F36" s="61"/>
      <c r="G36" s="63"/>
    </row>
    <row r="37" spans="1:7" ht="9" customHeight="1" thickTop="1" x14ac:dyDescent="0.15">
      <c r="A37" s="52"/>
      <c r="B37" s="52"/>
      <c r="C37" s="52"/>
      <c r="D37" s="49"/>
      <c r="E37" s="48"/>
      <c r="F37" s="49"/>
      <c r="G37" s="48"/>
    </row>
  </sheetData>
  <sheetProtection selectLockedCells="1" selectUnlockedCells="1"/>
  <mergeCells count="9">
    <mergeCell ref="A1:G1"/>
    <mergeCell ref="A2:G2"/>
    <mergeCell ref="E35:F36"/>
    <mergeCell ref="G35:G36"/>
    <mergeCell ref="B26:B27"/>
    <mergeCell ref="B29:B30"/>
    <mergeCell ref="B31:B32"/>
    <mergeCell ref="C3:D3"/>
    <mergeCell ref="E3:F3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A D A A B Q S w M E F A A C A A g A a U n T W i I m P m e l A A A A 9 g A A A B I A H A B D b 2 5 m a W c v U G F j a 2 F n Z S 5 4 b W w g o h g A K K A U A A A A A A A A A A A A A A A A A A A A A A A A A A A A h Y + x D o I w G I R f h X S n L W U h 5 K c M b k Y S E h P j 2 p Q K V S i G F s u 7 O f h I v o I Y R d 0 c 7 + 6 7 5 O 5 + v U E + d W 1 w U Y P V v c l Q h C k K l J F 9 p U 2 d o d E d w g T l H E o h T 6 J W w Q w b m 0 5 W Z 6 h x 7 p w S 4 r 3 H P s b 9 U B N G a U T 2 x W Y r G 9 W J U B v r h J E K f V r V / x b i s H u N 4 Q x H M c M x S z A F s p h Q a P M F 2 L z 3 m f 6 Y s B p b N w 6 K H 0 W 4 L o E s E s j 7 A 3 8 A U E s D B B Q A A g A I A G l J 0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S d N a W w h y t u k A A A B K A Q A A E w A c A E Z v c m 1 1 b G F z L 1 N l Y 3 R p b 2 4 x L m 0 g o h g A K K A U A A A A A A A A A A A A A A A A A A A A A A A A A A A A K 0 5 N L s n M z 1 M I h t C G 1 r x c v F z F G Y l F q S k K j 5 v b H j f v e d w 8 7 X H z a k M F W 4 W c 1 B J e L g U g e N y 0 F y T R t B M o 6 F q R n J q j 5 1 x a V J S a V x K e X 5 S d l J + f r a F Z H e 2 X m J t q q 4 R i h l J s b b R z f l 4 J U G W s D s S o p 0 s 6 n 8 3 e 8 r h x 6 u O m n s e N 8 5 / O 6 w a a G Z K Y l J O q F 1 K U m F e c l l + U 6 5 y f U 5 q b F 1 J Z k F q s A b d a p 7 p a 6 W n H d E M l H Y U S o I x C S W p F S W 2 t J t T Y x 8 1 A A x c D 7 X z c t B + k H m b + i 4 U 9 c P O D U 3 O A n g 7 K L y / W w H S F j k J q Y n K G Q k l R a a o m L 1 d m H k F j r Q F Q S w E C L Q A U A A I A C A B p S d N a I i Y + Z 6 U A A A D 2 A A A A E g A A A A A A A A A A A A A A A A A A A A A A Q 2 9 u Z m l n L 1 B h Y 2 t h Z 2 U u e G 1 s U E s B A i 0 A F A A C A A g A a U n T W g / K 6 a u k A A A A 6 Q A A A B M A A A A A A A A A A A A A A A A A 8 Q A A A F t D b 2 5 0 Z W 5 0 X 1 R 5 c G V z X S 5 4 b W x Q S w E C L Q A U A A I A C A B p S d N a W w h y t u k A A A B K A Q A A E w A A A A A A A A A A A A A A A A D i A Q A A R m 9 y b X V s Y X M v U 2 V j d G l v b j E u b V B L B Q Y A A A A A A w A D A M I A A A A Y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e C Q A A A A A A A L w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g 0 M z d m M G Q t M m M 2 O C 0 0 Z j F k L W E 5 N W Y t O T M 2 O G Y 1 Y z d m N 2 F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5 V D A w O j A 3 O j E 4 L j k z N z E 5 N j J a I i A v P j x F b n R y e S B U e X B l P S J G a W x s Q 2 9 s d W 1 u V H l w Z X M i I F Z h b H V l P S J z Q m c 9 P S I g L z 4 8 R W 5 0 c n k g V H l w Z T 0 i R m l s b E N v b H V t b k 5 h b W V z I i B W Y W x 1 Z T 0 i c 1 s m c X V v d D v l i J c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M S 9 B d X R v U m V t b 3 Z l Z E N v b H V t b n M x L n v l i J c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O D h u O D v O O D l u O D q z E v Q X V 0 b 1 J l b W 9 2 Z W R D b 2 x 1 b W 5 z M S 5 7 5 Y i X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o d X r O 9 x P l E l 8 4 s w H E V G b o A A A A A A g A A A A A A E G Y A A A A B A A A g A A A A C 9 N P + u r o 2 + i d U r y q F x Y H T z q d i j L W h D e n T k P i L f G 3 K 9 0 A A A A A D o A A A A A C A A A g A A A A X l z E 6 t R k K C 1 I V u I H r 8 Z l E Q o T r 6 o l y 7 C c p L d 7 f E r m T w p Q A A A A B w w m L G R a w c j z X E O s H / 0 n R y U s 0 N R E u p b D G M 3 c 0 q w P 5 d B b j 7 a 9 t Q 2 c Q i l N A + u 6 v C J / I 1 A 0 e p K x G a A J + Z 9 Z 2 x m R z f y T + z R 1 l 3 O f 8 e i c r e j I Q a x A A A A A z 7 M W 6 I z A y 5 Z 2 C W 9 P j 3 R C D j 7 c B p C R 9 I 4 c 7 h o n 5 n w 0 r e P 1 U v R x o J s P j U P N S r Z r r H K + h m 4 S 2 e b r 5 S 2 z E G C C d S m d G w = = < / D a t a M a s h u p > 
</file>

<file path=customXml/itemProps1.xml><?xml version="1.0" encoding="utf-8"?>
<ds:datastoreItem xmlns:ds="http://schemas.openxmlformats.org/officeDocument/2006/customXml" ds:itemID="{7A2BA54B-DC54-4251-95D2-FB281CDF5F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判定シート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jichou</dc:creator>
  <cp:lastModifiedBy>岳満 堀込</cp:lastModifiedBy>
  <cp:lastPrinted>2025-06-20T00:03:26Z</cp:lastPrinted>
  <dcterms:created xsi:type="dcterms:W3CDTF">2025-06-18T08:12:11Z</dcterms:created>
  <dcterms:modified xsi:type="dcterms:W3CDTF">2026-08-28T02:20:20Z</dcterms:modified>
</cp:coreProperties>
</file>