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ichou\Desktop\"/>
    </mc:Choice>
  </mc:AlternateContent>
  <xr:revisionPtr revIDLastSave="0" documentId="13_ncr:1_{F8257DFC-CAF4-4699-B5FE-692F8EF3B6DE}" xr6:coauthVersionLast="47" xr6:coauthVersionMax="47" xr10:uidLastSave="{00000000-0000-0000-0000-000000000000}"/>
  <bookViews>
    <workbookView xWindow="1350" yWindow="285" windowWidth="27375" windowHeight="15045" xr2:uid="{2E4D62A4-7650-4C45-BBB8-92C1FFE322DD}"/>
  </bookViews>
  <sheets>
    <sheet name="判定シート" sheetId="3" r:id="rId1"/>
  </sheets>
  <definedNames>
    <definedName name="_xlnm.Print_Area" localSheetId="0">判定シート!$A$1:$I$41</definedName>
  </definedNames>
  <calcPr calcId="191029"/>
  <customWorkbookViews>
    <customWorkbookView name="判定シート" guid="{072B755B-F179-4CBF-81D4-C7C788466E04}" includePrintSettings="0" xWindow="839" yWindow="2" windowWidth="1148" windowHeight="973" activeSheetId="3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3" l="1"/>
  <c r="H25" i="3"/>
  <c r="H6" i="3"/>
  <c r="H4" i="3"/>
  <c r="H32" i="3"/>
  <c r="H31" i="3"/>
  <c r="H30" i="3"/>
  <c r="H29" i="3"/>
  <c r="H27" i="3"/>
  <c r="H26" i="3"/>
  <c r="H17" i="3"/>
  <c r="H24" i="3" l="1"/>
  <c r="H33" i="3" l="1"/>
  <c r="H3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0A3FE5-49A5-4457-ACAA-4105F1C8572F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<sst xmlns="http://schemas.openxmlformats.org/spreadsheetml/2006/main" count="109" uniqueCount="53">
  <si>
    <t>住宅費（家賃）</t>
  </si>
  <si>
    <t>児童養育（中学３年生まで）</t>
  </si>
  <si>
    <t>教育扶助</t>
  </si>
  <si>
    <t>加算額</t>
  </si>
  <si>
    <t>年額</t>
  </si>
  <si>
    <t>年間総収入</t>
  </si>
  <si>
    <t>給料</t>
  </si>
  <si>
    <t>年金</t>
  </si>
  <si>
    <t>雇用保険金</t>
  </si>
  <si>
    <t>傷病手当金</t>
  </si>
  <si>
    <t>養育費</t>
  </si>
  <si>
    <t>親族からの援助</t>
  </si>
  <si>
    <t>その他</t>
  </si>
  <si>
    <t>年間経費</t>
  </si>
  <si>
    <t>所得税</t>
  </si>
  <si>
    <t>雇用保険料</t>
  </si>
  <si>
    <t>ひとり親</t>
  </si>
  <si>
    <t>障害者</t>
  </si>
  <si>
    <t>月額</t>
  </si>
  <si>
    <t>世帯</t>
    <phoneticPr fontId="1"/>
  </si>
  <si>
    <t>世帯の人数</t>
    <rPh sb="0" eb="2">
      <t>セタイ</t>
    </rPh>
    <rPh sb="3" eb="5">
      <t>ニンズウ</t>
    </rPh>
    <phoneticPr fontId="1"/>
  </si>
  <si>
    <t>子どもの人数　　　　</t>
    <phoneticPr fontId="1"/>
  </si>
  <si>
    <t xml:space="preserve">年額　　　 </t>
    <phoneticPr fontId="1"/>
  </si>
  <si>
    <t>➔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</si>
  <si>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</si>
  <si>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</si>
  <si>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入力欄</t>
    <rPh sb="0" eb="2">
      <t>ニュウリョク</t>
    </rPh>
    <rPh sb="2" eb="3">
      <t>ラン</t>
    </rPh>
    <phoneticPr fontId="1"/>
  </si>
  <si>
    <t>判定額</t>
    <rPh sb="0" eb="2">
      <t>ハンテイ</t>
    </rPh>
    <rPh sb="2" eb="3">
      <t>ガク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</si>
  <si>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</si>
  <si>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</si>
  <si>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</si>
  <si>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歳末見舞金　該当・非該当　判定シート</t>
    <rPh sb="0" eb="2">
      <t>サイマツ</t>
    </rPh>
    <rPh sb="2" eb="5">
      <t>ミマイキン</t>
    </rPh>
    <rPh sb="6" eb="8">
      <t>ガイトウ</t>
    </rPh>
    <rPh sb="9" eb="12">
      <t>ヒガイトウ</t>
    </rPh>
    <rPh sb="13" eb="15">
      <t>ハンテイ</t>
    </rPh>
    <phoneticPr fontId="1"/>
  </si>
  <si>
    <t>※あくまでも概算での判定目安です。</t>
    <rPh sb="6" eb="8">
      <t>ガイサン</t>
    </rPh>
    <rPh sb="10" eb="12">
      <t>ハンテイ</t>
    </rPh>
    <rPh sb="12" eb="14">
      <t>メヤス</t>
    </rPh>
    <phoneticPr fontId="1"/>
  </si>
  <si>
    <t>通勤費</t>
    <rPh sb="0" eb="3">
      <t>ツウキンヒ</t>
    </rPh>
    <phoneticPr fontId="1"/>
  </si>
  <si>
    <t>小学生の人数</t>
    <rPh sb="4" eb="5">
      <t>ヒト</t>
    </rPh>
    <phoneticPr fontId="1"/>
  </si>
  <si>
    <t>中学生の人数</t>
    <rPh sb="4" eb="5">
      <t>ヒト</t>
    </rPh>
    <phoneticPr fontId="1"/>
  </si>
  <si>
    <t>世帯の人数
（1～8を入力、9人以上の世帯はお問合せください）　　　　</t>
    <rPh sb="0" eb="2">
      <t>セタイ</t>
    </rPh>
    <rPh sb="3" eb="5">
      <t>ニンズウ</t>
    </rPh>
    <rPh sb="11" eb="13">
      <t>ニュウリョク</t>
    </rPh>
    <rPh sb="15" eb="16">
      <t>ニン</t>
    </rPh>
    <rPh sb="16" eb="18">
      <t>イジョウ</t>
    </rPh>
    <rPh sb="19" eb="21">
      <t>セタイ</t>
    </rPh>
    <rPh sb="23" eb="25">
      <t>トイアワ</t>
    </rPh>
    <phoneticPr fontId="1"/>
  </si>
  <si>
    <t xml:space="preserve">身体障害者手帳1・2級、精神障害1級、障害年金1級、特別児童手当1級の人数　　　 </t>
    <phoneticPr fontId="1"/>
  </si>
  <si>
    <t>身体障害者手帳3級、精神障害者手帳2級、障害年金2級、特別児童扶養手当2級の人数</t>
    <rPh sb="38" eb="40">
      <t>ニンズウ</t>
    </rPh>
    <phoneticPr fontId="1"/>
  </si>
  <si>
    <t>3歳未満、第3子以降の3歳以上小学校終了前の人数</t>
    <phoneticPr fontId="1"/>
  </si>
  <si>
    <t>第1子、第2子の3歳以上小学校終了前、中学生の人数</t>
    <phoneticPr fontId="1"/>
  </si>
  <si>
    <t>社会保険料</t>
    <phoneticPr fontId="1"/>
  </si>
  <si>
    <t>住民税</t>
    <phoneticPr fontId="1"/>
  </si>
  <si>
    <t>道・市民税の年額</t>
    <rPh sb="0" eb="1">
      <t>ドウ</t>
    </rPh>
    <rPh sb="2" eb="5">
      <t>シミンゼイ</t>
    </rPh>
    <phoneticPr fontId="1"/>
  </si>
  <si>
    <t>年金保険料・健康保険料・介護保険料の年額</t>
    <rPh sb="0" eb="2">
      <t>ネンキン</t>
    </rPh>
    <rPh sb="2" eb="5">
      <t>ホケンリョウ</t>
    </rPh>
    <rPh sb="6" eb="11">
      <t>ケンコウホケンリョウ</t>
    </rPh>
    <rPh sb="12" eb="17">
      <t>カイゴホケンリョウ</t>
    </rPh>
    <phoneticPr fontId="1"/>
  </si>
  <si>
    <t>居住地から移動場所までの通勤交通費の年額</t>
    <rPh sb="0" eb="3">
      <t>キョジュウチ</t>
    </rPh>
    <rPh sb="5" eb="9">
      <t>イドウバショ</t>
    </rPh>
    <rPh sb="12" eb="14">
      <t>ツウキン</t>
    </rPh>
    <rPh sb="14" eb="17">
      <t>コウツウヒ</t>
    </rPh>
    <rPh sb="18" eb="20">
      <t>ネンガク</t>
    </rPh>
    <phoneticPr fontId="1"/>
  </si>
  <si>
    <t>財産収入にかかる経費</t>
    <rPh sb="0" eb="2">
      <t>ザイサン</t>
    </rPh>
    <rPh sb="2" eb="4">
      <t>シュウニュウ</t>
    </rPh>
    <rPh sb="8" eb="10">
      <t>ケイヒ</t>
    </rPh>
    <phoneticPr fontId="1"/>
  </si>
  <si>
    <t>マンション等経営にかかる固定資産税・維持修繕費の年額</t>
    <rPh sb="5" eb="6">
      <t>ナド</t>
    </rPh>
    <rPh sb="6" eb="8">
      <t>ケイエイ</t>
    </rPh>
    <rPh sb="12" eb="17">
      <t>コテイシサンゼイ</t>
    </rPh>
    <rPh sb="18" eb="23">
      <t>イジシュウゼンヒ</t>
    </rPh>
    <phoneticPr fontId="1"/>
  </si>
  <si>
    <t>児童手当</t>
    <phoneticPr fontId="1"/>
  </si>
  <si>
    <t>特別児童扶養手当</t>
    <rPh sb="4" eb="6">
      <t>フヨウ</t>
    </rPh>
    <phoneticPr fontId="1"/>
  </si>
  <si>
    <t>特別障害者手当</t>
    <phoneticPr fontId="1"/>
  </si>
  <si>
    <t xml:space="preserve">       判定結果</t>
    <phoneticPr fontId="1"/>
  </si>
  <si>
    <r>
      <t xml:space="preserve">➔
</t>
    </r>
    <r>
      <rPr>
        <sz val="9"/>
        <color rgb="FFFF0000"/>
        <rFont val="BIZ UDPゴシック"/>
        <family val="3"/>
        <charset val="128"/>
      </rPr>
      <t>必須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</si>
</sst>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3F3F3F"/>
      <name val="BIZ UDPゴシック"/>
      <family val="3"/>
      <charset val="128"/>
    </font>
    <font>
      <sz val="11"/>
      <color theme="8" tint="-0.249977111117893"/>
      <name val="BIZ UDPゴシック"/>
      <family val="3"/>
      <charset val="128"/>
    </font>
    <font>
      <u/>
      <sz val="11"/>
      <color rgb="FF0000FF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/>
      <right/>
      <top style="thin">
        <color theme="9" tint="0.59996337778862885"/>
      </top>
      <bottom/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/>
      <bottom/>
      <diagonal/>
    </border>
    <border>
      <left style="thin">
        <color theme="9" tint="0.59996337778862885"/>
      </left>
      <right style="medium">
        <color theme="9" tint="0.59996337778862885"/>
      </right>
      <top/>
      <bottom style="medium">
        <color theme="9" tint="0.59996337778862885"/>
      </bottom>
      <diagonal/>
    </border>
    <border>
      <left style="thick">
        <color theme="4" tint="0.39994506668294322"/>
      </left>
      <right style="thick">
        <color theme="4" tint="0.39994506668294322"/>
      </right>
      <top style="thick">
        <color theme="4" tint="0.39994506668294322"/>
      </top>
      <bottom style="thin">
        <color theme="9" tint="0.59996337778862885"/>
      </bottom>
      <diagonal/>
    </border>
    <border>
      <left style="thick">
        <color theme="4" tint="0.39994506668294322"/>
      </left>
      <right style="thick">
        <color theme="4" tint="0.39994506668294322"/>
      </right>
      <top style="thin">
        <color theme="9" tint="0.59996337778862885"/>
      </top>
      <bottom style="thick">
        <color theme="4" tint="0.3999450666829432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/>
      <top/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9" borderId="0" xfId="0" applyFont="1" applyFill="1">
      <alignment vertical="center"/>
    </xf>
    <xf numFmtId="0" fontId="5" fillId="10" borderId="0" xfId="0" applyFont="1" applyFill="1">
      <alignment vertical="center"/>
    </xf>
    <xf numFmtId="0" fontId="5" fillId="0" borderId="0" xfId="0" applyFont="1">
      <alignment vertical="center"/>
    </xf>
    <xf numFmtId="0" fontId="6" fillId="7" borderId="12" xfId="0" applyFont="1" applyFill="1" applyBorder="1" applyAlignment="1">
      <alignment horizontal="center" vertical="center"/>
    </xf>
    <xf numFmtId="38" fontId="6" fillId="7" borderId="12" xfId="1" applyFont="1" applyFill="1" applyBorder="1" applyAlignment="1">
      <alignment horizontal="center" vertical="center"/>
    </xf>
    <xf numFmtId="0" fontId="7" fillId="4" borderId="17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14" xfId="0" applyFont="1" applyFill="1" applyBorder="1" applyAlignment="1">
      <alignment horizontal="center" vertical="center"/>
    </xf>
    <xf numFmtId="38" fontId="5" fillId="4" borderId="14" xfId="1" applyFont="1" applyFill="1" applyBorder="1">
      <alignment vertical="center"/>
    </xf>
    <xf numFmtId="176" fontId="5" fillId="4" borderId="15" xfId="1" applyNumberFormat="1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38" fontId="5" fillId="6" borderId="26" xfId="1" applyFont="1" applyFill="1" applyBorder="1">
      <alignment vertical="center"/>
    </xf>
    <xf numFmtId="0" fontId="5" fillId="6" borderId="26" xfId="0" applyFont="1" applyFill="1" applyBorder="1" applyAlignment="1">
      <alignment horizontal="center" vertical="center"/>
    </xf>
    <xf numFmtId="38" fontId="9" fillId="4" borderId="16" xfId="1" applyFont="1" applyFill="1" applyBorder="1">
      <alignment vertical="center"/>
    </xf>
    <xf numFmtId="0" fontId="7" fillId="5" borderId="17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18" xfId="0" applyFont="1" applyFill="1" applyBorder="1" applyAlignment="1">
      <alignment horizontal="center" vertical="center"/>
    </xf>
    <xf numFmtId="38" fontId="5" fillId="5" borderId="18" xfId="1" applyFont="1" applyFill="1" applyBorder="1">
      <alignment vertical="center"/>
    </xf>
    <xf numFmtId="0" fontId="5" fillId="5" borderId="14" xfId="0" applyFont="1" applyFill="1" applyBorder="1" applyAlignment="1">
      <alignment horizontal="center" vertical="center"/>
    </xf>
    <xf numFmtId="176" fontId="5" fillId="5" borderId="15" xfId="1" applyNumberFormat="1" applyFont="1" applyFill="1" applyBorder="1">
      <alignment vertical="center"/>
    </xf>
    <xf numFmtId="0" fontId="7" fillId="5" borderId="20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31" xfId="0" applyFont="1" applyFill="1" applyBorder="1" applyAlignment="1">
      <alignment horizontal="center" vertical="center"/>
    </xf>
    <xf numFmtId="38" fontId="5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38" fontId="5" fillId="5" borderId="37" xfId="1" applyFont="1" applyFill="1" applyBorder="1">
      <alignment vertical="center"/>
    </xf>
    <xf numFmtId="38" fontId="10" fillId="2" borderId="23" xfId="1" applyFont="1" applyFill="1" applyBorder="1">
      <alignment vertical="center"/>
    </xf>
    <xf numFmtId="0" fontId="7" fillId="5" borderId="21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33" xfId="0" applyFont="1" applyFill="1" applyBorder="1" applyAlignment="1">
      <alignment horizontal="center" vertical="center"/>
    </xf>
    <xf numFmtId="38" fontId="5" fillId="6" borderId="22" xfId="1" applyFont="1" applyFill="1" applyBorder="1">
      <alignment vertical="center"/>
    </xf>
    <xf numFmtId="0" fontId="5" fillId="6" borderId="22" xfId="0" applyFont="1" applyFill="1" applyBorder="1" applyAlignment="1">
      <alignment horizontal="center" vertical="center"/>
    </xf>
    <xf numFmtId="38" fontId="5" fillId="5" borderId="16" xfId="1" applyFont="1" applyFill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18" xfId="0" applyFont="1" applyFill="1" applyBorder="1" applyAlignment="1">
      <alignment horizontal="center" vertical="center"/>
    </xf>
    <xf numFmtId="38" fontId="5" fillId="4" borderId="18" xfId="1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31" xfId="0" applyFont="1" applyFill="1" applyBorder="1" applyAlignment="1">
      <alignment horizontal="center" vertical="center"/>
    </xf>
    <xf numFmtId="38" fontId="5" fillId="3" borderId="30" xfId="1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4" borderId="37" xfId="1" applyFont="1" applyFill="1" applyBorder="1">
      <alignment vertical="center"/>
    </xf>
    <xf numFmtId="0" fontId="5" fillId="4" borderId="30" xfId="0" applyFont="1" applyFill="1" applyBorder="1" applyAlignment="1">
      <alignment vertical="center" wrapText="1"/>
    </xf>
    <xf numFmtId="0" fontId="7" fillId="4" borderId="21" xfId="0" applyFont="1" applyFill="1" applyBorder="1">
      <alignment vertical="center"/>
    </xf>
    <xf numFmtId="0" fontId="5" fillId="4" borderId="34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/>
    </xf>
    <xf numFmtId="38" fontId="5" fillId="3" borderId="34" xfId="1" applyFont="1" applyFill="1" applyBorder="1">
      <alignment vertical="center"/>
    </xf>
    <xf numFmtId="0" fontId="5" fillId="3" borderId="26" xfId="0" applyFont="1" applyFill="1" applyBorder="1" applyAlignment="1">
      <alignment horizontal="center" vertical="center"/>
    </xf>
    <xf numFmtId="38" fontId="5" fillId="4" borderId="16" xfId="1" applyFont="1" applyFill="1" applyBorder="1">
      <alignment vertical="center"/>
    </xf>
    <xf numFmtId="0" fontId="5" fillId="5" borderId="19" xfId="0" applyFont="1" applyFill="1" applyBorder="1" applyAlignment="1">
      <alignment horizontal="center" vertical="center"/>
    </xf>
    <xf numFmtId="176" fontId="5" fillId="5" borderId="37" xfId="1" applyNumberFormat="1" applyFont="1" applyFill="1" applyBorder="1">
      <alignment vertical="center"/>
    </xf>
    <xf numFmtId="0" fontId="5" fillId="5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6" fontId="5" fillId="5" borderId="41" xfId="1" applyNumberFormat="1" applyFont="1" applyFill="1" applyBorder="1">
      <alignment vertical="center"/>
    </xf>
    <xf numFmtId="0" fontId="5" fillId="5" borderId="30" xfId="0" applyFont="1" applyFill="1" applyBorder="1" applyAlignment="1">
      <alignment vertical="center" wrapText="1"/>
    </xf>
    <xf numFmtId="176" fontId="5" fillId="5" borderId="41" xfId="1" quotePrefix="1" applyNumberFormat="1" applyFont="1" applyFill="1" applyBorder="1" applyAlignment="1">
      <alignment vertical="center"/>
    </xf>
    <xf numFmtId="0" fontId="5" fillId="5" borderId="34" xfId="0" applyFont="1" applyFill="1" applyBorder="1">
      <alignment vertical="center"/>
    </xf>
    <xf numFmtId="0" fontId="5" fillId="5" borderId="2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6" fontId="5" fillId="5" borderId="16" xfId="1" applyNumberFormat="1" applyFont="1" applyFill="1" applyBorder="1">
      <alignment vertical="center"/>
    </xf>
    <xf numFmtId="0" fontId="7" fillId="8" borderId="40" xfId="0" applyFont="1" applyFill="1" applyBorder="1">
      <alignment vertical="center"/>
    </xf>
    <xf numFmtId="0" fontId="5" fillId="8" borderId="38" xfId="0" applyFont="1" applyFill="1" applyBorder="1">
      <alignment vertical="center"/>
    </xf>
    <xf numFmtId="0" fontId="5" fillId="8" borderId="38" xfId="0" applyFont="1" applyFill="1" applyBorder="1" applyAlignment="1">
      <alignment horizontal="center" vertical="center"/>
    </xf>
    <xf numFmtId="38" fontId="5" fillId="8" borderId="38" xfId="1" applyFont="1" applyFill="1" applyBorder="1">
      <alignment vertical="center"/>
    </xf>
    <xf numFmtId="0" fontId="5" fillId="8" borderId="39" xfId="0" applyFont="1" applyFill="1" applyBorder="1" applyAlignment="1">
      <alignment horizontal="center" vertical="center"/>
    </xf>
    <xf numFmtId="176" fontId="5" fillId="8" borderId="12" xfId="1" applyNumberFormat="1" applyFont="1" applyFill="1" applyBorder="1">
      <alignment vertical="center"/>
    </xf>
    <xf numFmtId="0" fontId="5" fillId="8" borderId="5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38" fontId="5" fillId="8" borderId="1" xfId="1" applyFont="1" applyFill="1" applyBorder="1">
      <alignment vertical="center"/>
    </xf>
    <xf numFmtId="38" fontId="5" fillId="8" borderId="8" xfId="1" applyFont="1" applyFill="1" applyBorder="1">
      <alignment vertical="center"/>
    </xf>
    <xf numFmtId="0" fontId="5" fillId="8" borderId="6" xfId="0" applyFont="1" applyFill="1" applyBorder="1">
      <alignment vertical="center"/>
    </xf>
    <xf numFmtId="0" fontId="5" fillId="8" borderId="7" xfId="0" applyFont="1" applyFill="1" applyBorder="1">
      <alignment vertical="center"/>
    </xf>
    <xf numFmtId="0" fontId="5" fillId="8" borderId="7" xfId="0" applyFont="1" applyFill="1" applyBorder="1" applyAlignment="1">
      <alignment horizontal="center" vertical="center"/>
    </xf>
    <xf numFmtId="38" fontId="5" fillId="8" borderId="7" xfId="1" applyFont="1" applyFill="1" applyBorder="1">
      <alignment vertical="center"/>
    </xf>
    <xf numFmtId="38" fontId="5" fillId="8" borderId="9" xfId="1" applyFont="1" applyFill="1" applyBorder="1">
      <alignment vertical="center"/>
    </xf>
    <xf numFmtId="0" fontId="5" fillId="9" borderId="0" xfId="0" applyFont="1" applyFill="1" applyAlignment="1">
      <alignment horizontal="center" vertical="center"/>
    </xf>
    <xf numFmtId="38" fontId="5" fillId="9" borderId="0" xfId="1" applyFont="1" applyFill="1">
      <alignment vertical="center"/>
    </xf>
    <xf numFmtId="0" fontId="5" fillId="10" borderId="0" xfId="0" applyFont="1" applyFill="1" applyAlignment="1">
      <alignment horizontal="center" vertical="center"/>
    </xf>
    <xf numFmtId="38" fontId="5" fillId="10" borderId="0" xfId="1" applyFont="1" applyFill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5" fillId="4" borderId="25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12" fillId="5" borderId="28" xfId="2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4" borderId="34" xfId="0" applyFont="1" applyFill="1" applyBorder="1">
      <alignment vertical="center"/>
    </xf>
    <xf numFmtId="38" fontId="5" fillId="6" borderId="23" xfId="1" applyFont="1" applyFill="1" applyBorder="1" applyAlignment="1">
      <alignment vertical="center" shrinkToFit="1"/>
    </xf>
    <xf numFmtId="0" fontId="4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38" fontId="4" fillId="8" borderId="10" xfId="1" applyFont="1" applyFill="1" applyBorder="1" applyAlignment="1">
      <alignment horizontal="center" vertical="center"/>
    </xf>
    <xf numFmtId="38" fontId="4" fillId="8" borderId="11" xfId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6699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石版">
  <a:themeElements>
    <a:clrScheme name="石版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石版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すりガラス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hlw.go.jp/bunya/shougaihoken/jidou/tokubetsu.html" TargetMode="External"/><Relationship Id="rId2" Type="http://schemas.openxmlformats.org/officeDocument/2006/relationships/hyperlink" Target="https://www.city.ebetsu.hokkaido.jp/soshiki/kodomokateika/155.html" TargetMode="External"/><Relationship Id="rId1" Type="http://schemas.openxmlformats.org/officeDocument/2006/relationships/hyperlink" Target="https://www.city.ebetsu.hokkaido.jp/site/kosodate/266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7598-5BE8-4E44-B34A-07AC1C18B7CD}">
  <dimension ref="A1:K58"/>
  <sheetViews>
    <sheetView showGridLines="0" tabSelected="1" topLeftCell="A22" zoomScaleNormal="100" workbookViewId="0">
      <selection activeCell="L42" sqref="L42"/>
    </sheetView>
  </sheetViews>
  <sheetFormatPr defaultColWidth="27" defaultRowHeight="20.100000000000001" customHeight="1" x14ac:dyDescent="0.15"/>
  <cols>
    <col min="1" max="1" width="1.625" style="3" customWidth="1"/>
    <col min="2" max="2" width="15.5" style="3" customWidth="1"/>
    <col min="3" max="3" width="22.5" style="3" customWidth="1"/>
    <col min="4" max="4" width="26.25" style="3" customWidth="1"/>
    <col min="5" max="5" width="4.375" style="83" customWidth="1"/>
    <col min="6" max="6" width="13.5" style="84" customWidth="1"/>
    <col min="7" max="7" width="3.375" style="83" customWidth="1"/>
    <col min="8" max="8" width="16.25" style="84" customWidth="1"/>
    <col min="9" max="9" width="1.5" style="3" customWidth="1"/>
    <col min="10" max="16384" width="27" style="3"/>
  </cols>
  <sheetData>
    <row r="1" spans="1:11" ht="29.25" customHeight="1" x14ac:dyDescent="0.15">
      <c r="A1" s="1"/>
      <c r="B1" s="91" t="s">
        <v>31</v>
      </c>
      <c r="C1" s="92"/>
      <c r="D1" s="92"/>
      <c r="E1" s="92"/>
      <c r="F1" s="92"/>
      <c r="G1" s="92"/>
      <c r="H1" s="92"/>
      <c r="I1" s="1"/>
      <c r="J1" s="2"/>
      <c r="K1" s="2"/>
    </row>
    <row r="2" spans="1:11" ht="20.25" customHeight="1" thickBot="1" x14ac:dyDescent="0.2">
      <c r="A2" s="1"/>
      <c r="B2" s="93" t="s">
        <v>32</v>
      </c>
      <c r="C2" s="93"/>
      <c r="D2" s="93"/>
      <c r="E2" s="93"/>
      <c r="F2" s="93"/>
      <c r="G2" s="93"/>
      <c r="H2" s="93"/>
      <c r="I2" s="1"/>
      <c r="J2" s="2"/>
      <c r="K2" s="2"/>
    </row>
    <row r="3" spans="1:11" ht="20.100000000000001" customHeight="1" thickBot="1" x14ac:dyDescent="0.2">
      <c r="A3" s="1"/>
      <c r="B3" s="4" t="s">
        <v>28</v>
      </c>
      <c r="C3" s="4" t="s">
        <v>29</v>
      </c>
      <c r="D3" s="101" t="s">
        <v>30</v>
      </c>
      <c r="E3" s="101"/>
      <c r="F3" s="101" t="s">
        <v>26</v>
      </c>
      <c r="G3" s="102"/>
      <c r="H3" s="5" t="s">
        <v>27</v>
      </c>
      <c r="I3" s="1"/>
      <c r="J3" s="2"/>
      <c r="K3" s="2"/>
    </row>
    <row r="4" spans="1:11" ht="20.100000000000001" customHeight="1" x14ac:dyDescent="0.15">
      <c r="A4" s="1"/>
      <c r="B4" s="6" t="s">
        <v>19</v>
      </c>
      <c r="C4" s="7"/>
      <c r="D4" s="7"/>
      <c r="E4" s="8"/>
      <c r="F4" s="9"/>
      <c r="G4" s="8"/>
      <c r="H4" s="10" t="e">
        <f>CHOOSE(F5,1000000,1500000,1950000,2250000,2500000,2850000,3250000,3600000)</f>
        <v>#VALUE!</v>
      </c>
      <c r="I4" s="1"/>
      <c r="J4" s="2"/>
      <c r="K4" s="2"/>
    </row>
    <row r="5" spans="1:11" ht="45" customHeight="1" thickBot="1" x14ac:dyDescent="0.2">
      <c r="A5" s="1"/>
      <c r="B5" s="11"/>
      <c r="C5" s="85" t="s">
        <v>20</v>
      </c>
      <c r="D5" s="12" t="s">
        <v>36</v>
      </c>
      <c r="E5" s="13" t="s">
        <v>52</v>
      </c>
      <c r="F5" s="14"/>
      <c r="G5" s="15" t="s">
        <v>24</v>
      </c>
      <c r="H5" s="16"/>
      <c r="I5" s="1"/>
      <c r="J5" s="2"/>
      <c r="K5" s="2"/>
    </row>
    <row r="6" spans="1:11" ht="20.100000000000001" customHeight="1" x14ac:dyDescent="0.15">
      <c r="A6" s="1"/>
      <c r="B6" s="17" t="s">
        <v>5</v>
      </c>
      <c r="C6" s="18"/>
      <c r="D6" s="18"/>
      <c r="E6" s="19"/>
      <c r="F6" s="20"/>
      <c r="G6" s="21"/>
      <c r="H6" s="22">
        <f>SUM(F7:F16)</f>
        <v>0</v>
      </c>
      <c r="I6" s="1"/>
      <c r="J6" s="2"/>
      <c r="K6" s="2"/>
    </row>
    <row r="7" spans="1:11" ht="20.100000000000001" customHeight="1" x14ac:dyDescent="0.15">
      <c r="A7" s="1"/>
      <c r="B7" s="23"/>
      <c r="C7" s="86" t="s">
        <v>6</v>
      </c>
      <c r="D7" s="24" t="s">
        <v>22</v>
      </c>
      <c r="E7" s="25" t="s">
        <v>23</v>
      </c>
      <c r="F7" s="90"/>
      <c r="G7" s="27" t="s">
        <v>25</v>
      </c>
      <c r="H7" s="28"/>
      <c r="I7" s="1"/>
      <c r="J7" s="2"/>
      <c r="K7" s="2"/>
    </row>
    <row r="8" spans="1:11" ht="20.100000000000001" customHeight="1" x14ac:dyDescent="0.15">
      <c r="A8" s="1"/>
      <c r="B8" s="23"/>
      <c r="C8" s="86" t="s">
        <v>7</v>
      </c>
      <c r="D8" s="24" t="s">
        <v>22</v>
      </c>
      <c r="E8" s="25" t="s">
        <v>23</v>
      </c>
      <c r="F8" s="26"/>
      <c r="G8" s="27" t="s">
        <v>25</v>
      </c>
      <c r="H8" s="28"/>
      <c r="I8" s="1"/>
      <c r="J8" s="2"/>
      <c r="K8" s="2"/>
    </row>
    <row r="9" spans="1:11" ht="20.100000000000001" customHeight="1" x14ac:dyDescent="0.15">
      <c r="A9" s="1"/>
      <c r="B9" s="23"/>
      <c r="C9" s="87" t="s">
        <v>48</v>
      </c>
      <c r="D9" s="24" t="s">
        <v>22</v>
      </c>
      <c r="E9" s="25" t="s">
        <v>23</v>
      </c>
      <c r="F9" s="26"/>
      <c r="G9" s="27" t="s">
        <v>25</v>
      </c>
      <c r="H9" s="28"/>
      <c r="I9" s="1"/>
      <c r="J9" s="2"/>
      <c r="K9" s="2"/>
    </row>
    <row r="10" spans="1:11" ht="20.100000000000001" customHeight="1" x14ac:dyDescent="0.15">
      <c r="A10" s="1"/>
      <c r="B10" s="23"/>
      <c r="C10" s="87" t="s">
        <v>49</v>
      </c>
      <c r="D10" s="24" t="s">
        <v>22</v>
      </c>
      <c r="E10" s="25" t="s">
        <v>23</v>
      </c>
      <c r="F10" s="26"/>
      <c r="G10" s="27" t="s">
        <v>25</v>
      </c>
      <c r="H10" s="28"/>
      <c r="I10" s="1"/>
      <c r="J10" s="2"/>
      <c r="K10" s="2"/>
    </row>
    <row r="11" spans="1:11" ht="20.100000000000001" customHeight="1" x14ac:dyDescent="0.15">
      <c r="A11" s="1"/>
      <c r="B11" s="23"/>
      <c r="C11" s="86" t="s">
        <v>8</v>
      </c>
      <c r="D11" s="24" t="s">
        <v>22</v>
      </c>
      <c r="E11" s="25" t="s">
        <v>23</v>
      </c>
      <c r="F11" s="26"/>
      <c r="G11" s="27" t="s">
        <v>25</v>
      </c>
      <c r="H11" s="28"/>
      <c r="I11" s="1"/>
      <c r="J11" s="2"/>
      <c r="K11" s="2"/>
    </row>
    <row r="12" spans="1:11" ht="20.100000000000001" customHeight="1" x14ac:dyDescent="0.15">
      <c r="A12" s="1"/>
      <c r="B12" s="23"/>
      <c r="C12" s="86" t="s">
        <v>9</v>
      </c>
      <c r="D12" s="24" t="s">
        <v>22</v>
      </c>
      <c r="E12" s="25" t="s">
        <v>23</v>
      </c>
      <c r="F12" s="29"/>
      <c r="G12" s="27" t="s">
        <v>25</v>
      </c>
      <c r="H12" s="28"/>
      <c r="I12" s="1"/>
      <c r="J12" s="2"/>
      <c r="K12" s="2"/>
    </row>
    <row r="13" spans="1:11" ht="20.100000000000001" customHeight="1" x14ac:dyDescent="0.15">
      <c r="A13" s="1"/>
      <c r="B13" s="23"/>
      <c r="C13" s="87" t="s">
        <v>50</v>
      </c>
      <c r="D13" s="24" t="s">
        <v>22</v>
      </c>
      <c r="E13" s="25" t="s">
        <v>23</v>
      </c>
      <c r="F13" s="26"/>
      <c r="G13" s="27" t="s">
        <v>25</v>
      </c>
      <c r="H13" s="28"/>
      <c r="I13" s="1"/>
      <c r="J13" s="2"/>
      <c r="K13" s="2"/>
    </row>
    <row r="14" spans="1:11" ht="20.100000000000001" customHeight="1" x14ac:dyDescent="0.15">
      <c r="A14" s="1"/>
      <c r="B14" s="23"/>
      <c r="C14" s="86" t="s">
        <v>10</v>
      </c>
      <c r="D14" s="24" t="s">
        <v>22</v>
      </c>
      <c r="E14" s="25" t="s">
        <v>23</v>
      </c>
      <c r="F14" s="26"/>
      <c r="G14" s="27" t="s">
        <v>25</v>
      </c>
      <c r="H14" s="28"/>
      <c r="I14" s="1"/>
      <c r="J14" s="2"/>
      <c r="K14" s="2"/>
    </row>
    <row r="15" spans="1:11" ht="20.100000000000001" customHeight="1" x14ac:dyDescent="0.15">
      <c r="A15" s="1"/>
      <c r="B15" s="23"/>
      <c r="C15" s="86" t="s">
        <v>11</v>
      </c>
      <c r="D15" s="24" t="s">
        <v>22</v>
      </c>
      <c r="E15" s="25" t="s">
        <v>23</v>
      </c>
      <c r="F15" s="26"/>
      <c r="G15" s="27" t="s">
        <v>25</v>
      </c>
      <c r="H15" s="28"/>
      <c r="I15" s="1"/>
      <c r="J15" s="2"/>
      <c r="K15" s="2"/>
    </row>
    <row r="16" spans="1:11" ht="20.100000000000001" customHeight="1" thickBot="1" x14ac:dyDescent="0.2">
      <c r="A16" s="1"/>
      <c r="B16" s="30"/>
      <c r="C16" s="88" t="s">
        <v>12</v>
      </c>
      <c r="D16" s="31" t="s">
        <v>22</v>
      </c>
      <c r="E16" s="32" t="s">
        <v>23</v>
      </c>
      <c r="F16" s="33"/>
      <c r="G16" s="34" t="s">
        <v>25</v>
      </c>
      <c r="H16" s="35"/>
      <c r="I16" s="1"/>
      <c r="J16" s="2"/>
      <c r="K16" s="2"/>
    </row>
    <row r="17" spans="1:11" ht="20.100000000000001" customHeight="1" x14ac:dyDescent="0.15">
      <c r="A17" s="1"/>
      <c r="B17" s="6" t="s">
        <v>13</v>
      </c>
      <c r="C17" s="36"/>
      <c r="D17" s="36"/>
      <c r="E17" s="37"/>
      <c r="F17" s="38"/>
      <c r="G17" s="8"/>
      <c r="H17" s="10">
        <f>SUM(F18:F23)</f>
        <v>0</v>
      </c>
      <c r="I17" s="1"/>
      <c r="J17" s="2"/>
      <c r="K17" s="2"/>
    </row>
    <row r="18" spans="1:11" ht="20.100000000000001" customHeight="1" x14ac:dyDescent="0.15">
      <c r="A18" s="1"/>
      <c r="B18" s="39"/>
      <c r="C18" s="40" t="s">
        <v>14</v>
      </c>
      <c r="D18" s="40" t="s">
        <v>4</v>
      </c>
      <c r="E18" s="41" t="s">
        <v>23</v>
      </c>
      <c r="F18" s="42"/>
      <c r="G18" s="43" t="s">
        <v>25</v>
      </c>
      <c r="H18" s="44"/>
      <c r="I18" s="1"/>
      <c r="J18" s="2"/>
      <c r="K18" s="2"/>
    </row>
    <row r="19" spans="1:11" ht="20.100000000000001" customHeight="1" x14ac:dyDescent="0.15">
      <c r="A19" s="1"/>
      <c r="B19" s="39"/>
      <c r="C19" s="40" t="s">
        <v>42</v>
      </c>
      <c r="D19" s="40" t="s">
        <v>43</v>
      </c>
      <c r="E19" s="41" t="s">
        <v>23</v>
      </c>
      <c r="F19" s="42"/>
      <c r="G19" s="43" t="s">
        <v>25</v>
      </c>
      <c r="H19" s="44"/>
      <c r="I19" s="1"/>
      <c r="J19" s="2"/>
      <c r="K19" s="2"/>
    </row>
    <row r="20" spans="1:11" ht="30" customHeight="1" x14ac:dyDescent="0.15">
      <c r="A20" s="1"/>
      <c r="B20" s="39"/>
      <c r="C20" s="40" t="s">
        <v>41</v>
      </c>
      <c r="D20" s="45" t="s">
        <v>44</v>
      </c>
      <c r="E20" s="41" t="s">
        <v>23</v>
      </c>
      <c r="F20" s="42"/>
      <c r="G20" s="43" t="s">
        <v>25</v>
      </c>
      <c r="H20" s="44"/>
      <c r="I20" s="1"/>
      <c r="J20" s="2"/>
      <c r="K20" s="2"/>
    </row>
    <row r="21" spans="1:11" ht="20.100000000000001" customHeight="1" x14ac:dyDescent="0.15">
      <c r="A21" s="1"/>
      <c r="B21" s="39"/>
      <c r="C21" s="40" t="s">
        <v>15</v>
      </c>
      <c r="D21" s="40" t="s">
        <v>4</v>
      </c>
      <c r="E21" s="41" t="s">
        <v>23</v>
      </c>
      <c r="F21" s="42"/>
      <c r="G21" s="43" t="s">
        <v>25</v>
      </c>
      <c r="H21" s="44"/>
      <c r="I21" s="1"/>
      <c r="J21" s="2"/>
      <c r="K21" s="2"/>
    </row>
    <row r="22" spans="1:11" ht="30" customHeight="1" x14ac:dyDescent="0.15">
      <c r="A22" s="1"/>
      <c r="B22" s="39"/>
      <c r="C22" s="40" t="s">
        <v>33</v>
      </c>
      <c r="D22" s="45" t="s">
        <v>45</v>
      </c>
      <c r="E22" s="41" t="s">
        <v>23</v>
      </c>
      <c r="F22" s="42"/>
      <c r="G22" s="43" t="s">
        <v>25</v>
      </c>
      <c r="H22" s="44"/>
      <c r="I22" s="1"/>
      <c r="J22" s="2"/>
      <c r="K22" s="2"/>
    </row>
    <row r="23" spans="1:11" ht="30" customHeight="1" thickBot="1" x14ac:dyDescent="0.2">
      <c r="A23" s="1"/>
      <c r="B23" s="46"/>
      <c r="C23" s="89" t="s">
        <v>46</v>
      </c>
      <c r="D23" s="47" t="s">
        <v>47</v>
      </c>
      <c r="E23" s="48" t="s">
        <v>23</v>
      </c>
      <c r="F23" s="49"/>
      <c r="G23" s="50" t="s">
        <v>25</v>
      </c>
      <c r="H23" s="51"/>
      <c r="I23" s="1"/>
      <c r="J23" s="2"/>
      <c r="K23" s="2"/>
    </row>
    <row r="24" spans="1:11" ht="20.100000000000001" customHeight="1" x14ac:dyDescent="0.15">
      <c r="A24" s="1"/>
      <c r="B24" s="17" t="s">
        <v>3</v>
      </c>
      <c r="C24" s="18"/>
      <c r="D24" s="18"/>
      <c r="E24" s="19"/>
      <c r="F24" s="20"/>
      <c r="G24" s="52"/>
      <c r="H24" s="53">
        <f>SUM(H25:H32)</f>
        <v>0</v>
      </c>
      <c r="I24" s="1"/>
      <c r="J24" s="2"/>
      <c r="K24" s="2"/>
    </row>
    <row r="25" spans="1:11" ht="20.100000000000001" customHeight="1" x14ac:dyDescent="0.15">
      <c r="A25" s="1"/>
      <c r="B25" s="23"/>
      <c r="C25" s="24" t="s">
        <v>16</v>
      </c>
      <c r="D25" s="24" t="s">
        <v>21</v>
      </c>
      <c r="E25" s="54" t="s">
        <v>23</v>
      </c>
      <c r="F25" s="42"/>
      <c r="G25" s="55" t="s">
        <v>24</v>
      </c>
      <c r="H25" s="56">
        <f>IF(F25=0, 0, IF(F25=1, 273480, IF(F25=2, 295080, 295080 + (F25 - 2) * 11080)))</f>
        <v>0</v>
      </c>
      <c r="I25" s="1"/>
      <c r="J25" s="2"/>
      <c r="K25" s="2"/>
    </row>
    <row r="26" spans="1:11" ht="57" customHeight="1" x14ac:dyDescent="0.15">
      <c r="A26" s="1"/>
      <c r="B26" s="23"/>
      <c r="C26" s="98" t="s">
        <v>17</v>
      </c>
      <c r="D26" s="57" t="s">
        <v>37</v>
      </c>
      <c r="E26" s="54" t="s">
        <v>23</v>
      </c>
      <c r="F26" s="42"/>
      <c r="G26" s="55" t="s">
        <v>24</v>
      </c>
      <c r="H26" s="56">
        <f>315720*F26</f>
        <v>0</v>
      </c>
      <c r="I26" s="1"/>
      <c r="J26" s="2"/>
      <c r="K26" s="2"/>
    </row>
    <row r="27" spans="1:11" ht="62.25" customHeight="1" x14ac:dyDescent="0.15">
      <c r="A27" s="1"/>
      <c r="B27" s="23"/>
      <c r="C27" s="98"/>
      <c r="D27" s="57" t="s">
        <v>38</v>
      </c>
      <c r="E27" s="54" t="s">
        <v>23</v>
      </c>
      <c r="F27" s="42"/>
      <c r="G27" s="55" t="s">
        <v>24</v>
      </c>
      <c r="H27" s="56">
        <f>210360*F27</f>
        <v>0</v>
      </c>
      <c r="I27" s="1"/>
      <c r="J27" s="2"/>
      <c r="K27" s="2"/>
    </row>
    <row r="28" spans="1:11" ht="20.100000000000001" customHeight="1" x14ac:dyDescent="0.15">
      <c r="A28" s="1"/>
      <c r="B28" s="23"/>
      <c r="C28" s="24" t="s">
        <v>0</v>
      </c>
      <c r="D28" s="24" t="s">
        <v>18</v>
      </c>
      <c r="E28" s="54" t="s">
        <v>23</v>
      </c>
      <c r="F28" s="42"/>
      <c r="G28" s="55" t="s">
        <v>25</v>
      </c>
      <c r="H28" s="58">
        <f>IF(F28=0, 0,
  IF(F5=1, MIN(F28, 29000)*12,
  IF(F5=2, MIN(F28, 35000)*12,
  IF(OR(F5=3, F5=4, F5=5), MIN(F28, 37000)*12,
  IF(F5=6, MIN(F28, 41000)*12,
  IF(F5&gt;=7, MIN(F28, 45000)*12, ""))))))</f>
        <v>0</v>
      </c>
      <c r="I28" s="1"/>
      <c r="J28" s="2"/>
      <c r="K28" s="2"/>
    </row>
    <row r="29" spans="1:11" ht="30" customHeight="1" x14ac:dyDescent="0.15">
      <c r="A29" s="1"/>
      <c r="B29" s="23"/>
      <c r="C29" s="99" t="s">
        <v>1</v>
      </c>
      <c r="D29" s="57" t="s">
        <v>39</v>
      </c>
      <c r="E29" s="54" t="s">
        <v>23</v>
      </c>
      <c r="F29" s="42"/>
      <c r="G29" s="55" t="s">
        <v>24</v>
      </c>
      <c r="H29" s="56">
        <f>F29*15000*12</f>
        <v>0</v>
      </c>
      <c r="I29" s="2"/>
      <c r="J29" s="1"/>
      <c r="K29" s="2"/>
    </row>
    <row r="30" spans="1:11" ht="30" customHeight="1" x14ac:dyDescent="0.15">
      <c r="A30" s="1"/>
      <c r="B30" s="23"/>
      <c r="C30" s="99"/>
      <c r="D30" s="57" t="s">
        <v>40</v>
      </c>
      <c r="E30" s="54" t="s">
        <v>23</v>
      </c>
      <c r="F30" s="42"/>
      <c r="G30" s="55" t="s">
        <v>24</v>
      </c>
      <c r="H30" s="56">
        <f>F30*10000*12</f>
        <v>0</v>
      </c>
      <c r="I30" s="1"/>
      <c r="J30" s="2"/>
      <c r="K30" s="2"/>
    </row>
    <row r="31" spans="1:11" ht="20.100000000000001" customHeight="1" x14ac:dyDescent="0.15">
      <c r="A31" s="1"/>
      <c r="B31" s="23"/>
      <c r="C31" s="98" t="s">
        <v>2</v>
      </c>
      <c r="D31" s="24" t="s">
        <v>34</v>
      </c>
      <c r="E31" s="54" t="s">
        <v>23</v>
      </c>
      <c r="F31" s="42"/>
      <c r="G31" s="55" t="s">
        <v>24</v>
      </c>
      <c r="H31" s="56">
        <f>F31*(66120+50000)</f>
        <v>0</v>
      </c>
      <c r="I31" s="1"/>
      <c r="J31" s="2"/>
      <c r="K31" s="2"/>
    </row>
    <row r="32" spans="1:11" ht="20.100000000000001" customHeight="1" thickBot="1" x14ac:dyDescent="0.2">
      <c r="A32" s="1"/>
      <c r="B32" s="30"/>
      <c r="C32" s="100"/>
      <c r="D32" s="59" t="s">
        <v>35</v>
      </c>
      <c r="E32" s="60" t="s">
        <v>23</v>
      </c>
      <c r="F32" s="49"/>
      <c r="G32" s="61" t="s">
        <v>24</v>
      </c>
      <c r="H32" s="62">
        <f>F32*(113880+60000)</f>
        <v>0</v>
      </c>
      <c r="I32" s="1"/>
      <c r="J32" s="2"/>
      <c r="K32" s="2"/>
    </row>
    <row r="33" spans="1:11" ht="20.100000000000001" customHeight="1" thickBot="1" x14ac:dyDescent="0.2">
      <c r="A33" s="1"/>
      <c r="B33" s="63"/>
      <c r="C33" s="64"/>
      <c r="D33" s="64"/>
      <c r="E33" s="65"/>
      <c r="F33" s="66"/>
      <c r="G33" s="67"/>
      <c r="H33" s="68" t="e">
        <f>H4+H24-H6+H17</f>
        <v>#VALUE!</v>
      </c>
      <c r="I33" s="1"/>
      <c r="J33" s="2"/>
      <c r="K33" s="2"/>
    </row>
    <row r="34" spans="1:11" ht="8.25" customHeight="1" thickBot="1" x14ac:dyDescent="0.2">
      <c r="A34" s="1"/>
      <c r="B34" s="69"/>
      <c r="C34" s="70"/>
      <c r="D34" s="70"/>
      <c r="E34" s="71"/>
      <c r="F34" s="72"/>
      <c r="G34" s="71"/>
      <c r="H34" s="73"/>
      <c r="I34" s="1"/>
      <c r="J34" s="2"/>
      <c r="K34" s="2"/>
    </row>
    <row r="35" spans="1:11" ht="20.100000000000001" customHeight="1" thickTop="1" x14ac:dyDescent="0.15">
      <c r="A35" s="1"/>
      <c r="B35" s="69"/>
      <c r="C35" s="70"/>
      <c r="D35" s="70"/>
      <c r="E35" s="71"/>
      <c r="F35" s="94" t="s">
        <v>51</v>
      </c>
      <c r="G35" s="95"/>
      <c r="H35" s="96" t="e">
        <f>IF(H33&lt;=-1,"非該当","該 当")</f>
        <v>#VALUE!</v>
      </c>
      <c r="I35" s="1"/>
      <c r="J35" s="2"/>
      <c r="K35" s="2"/>
    </row>
    <row r="36" spans="1:11" ht="20.100000000000001" customHeight="1" thickBot="1" x14ac:dyDescent="0.2">
      <c r="A36" s="1"/>
      <c r="B36" s="69"/>
      <c r="C36" s="70"/>
      <c r="D36" s="70"/>
      <c r="E36" s="71"/>
      <c r="F36" s="94"/>
      <c r="G36" s="95"/>
      <c r="H36" s="97"/>
      <c r="I36" s="1"/>
      <c r="J36" s="2"/>
      <c r="K36" s="2"/>
    </row>
    <row r="37" spans="1:11" ht="9" customHeight="1" thickTop="1" thickBot="1" x14ac:dyDescent="0.2">
      <c r="A37" s="1"/>
      <c r="B37" s="74"/>
      <c r="C37" s="75"/>
      <c r="D37" s="75"/>
      <c r="E37" s="76"/>
      <c r="F37" s="77"/>
      <c r="G37" s="76"/>
      <c r="H37" s="78"/>
      <c r="I37" s="1"/>
      <c r="J37" s="2"/>
      <c r="K37" s="2"/>
    </row>
    <row r="38" spans="1:11" ht="20.100000000000001" customHeight="1" x14ac:dyDescent="0.15">
      <c r="A38" s="1"/>
      <c r="B38" s="1"/>
      <c r="C38" s="1"/>
      <c r="D38" s="1"/>
      <c r="E38" s="79"/>
      <c r="F38" s="80"/>
      <c r="G38" s="79"/>
      <c r="H38" s="80"/>
      <c r="I38" s="1"/>
      <c r="J38" s="2"/>
      <c r="K38" s="2"/>
    </row>
    <row r="39" spans="1:11" ht="20.100000000000001" customHeight="1" x14ac:dyDescent="0.15">
      <c r="A39" s="1"/>
      <c r="B39" s="1"/>
      <c r="C39" s="1"/>
      <c r="D39" s="1"/>
      <c r="E39" s="79"/>
      <c r="F39" s="80"/>
      <c r="G39" s="79"/>
      <c r="H39" s="80"/>
      <c r="I39" s="1"/>
      <c r="J39" s="2"/>
      <c r="K39" s="2"/>
    </row>
    <row r="40" spans="1:11" ht="20.100000000000001" customHeight="1" x14ac:dyDescent="0.15">
      <c r="A40" s="1"/>
      <c r="B40" s="1"/>
      <c r="C40" s="1"/>
      <c r="D40" s="1"/>
      <c r="E40" s="79"/>
      <c r="F40" s="80"/>
      <c r="G40" s="79"/>
      <c r="H40" s="80"/>
      <c r="I40" s="1"/>
      <c r="J40" s="2"/>
      <c r="K40" s="2"/>
    </row>
    <row r="41" spans="1:11" ht="19.5" customHeight="1" x14ac:dyDescent="0.15">
      <c r="A41" s="1"/>
      <c r="B41" s="1"/>
      <c r="C41" s="1"/>
      <c r="D41" s="1"/>
      <c r="E41" s="79"/>
      <c r="F41" s="80"/>
      <c r="G41" s="79"/>
      <c r="H41" s="80"/>
      <c r="I41" s="1"/>
      <c r="J41" s="2"/>
      <c r="K41" s="2"/>
    </row>
    <row r="42" spans="1:11" ht="20.100000000000001" customHeight="1" x14ac:dyDescent="0.15">
      <c r="A42" s="1"/>
      <c r="B42" s="1"/>
      <c r="C42" s="1"/>
      <c r="D42" s="1"/>
      <c r="E42" s="79"/>
      <c r="F42" s="80"/>
      <c r="G42" s="79"/>
      <c r="H42" s="80"/>
      <c r="I42" s="1"/>
      <c r="J42" s="2"/>
      <c r="K42" s="2"/>
    </row>
    <row r="43" spans="1:11" ht="20.100000000000001" customHeight="1" x14ac:dyDescent="0.15">
      <c r="A43" s="1"/>
      <c r="B43" s="1"/>
      <c r="C43" s="1"/>
      <c r="D43" s="1"/>
      <c r="E43" s="79"/>
      <c r="F43" s="80"/>
      <c r="G43" s="79"/>
      <c r="H43" s="80"/>
      <c r="I43" s="1"/>
      <c r="J43" s="2"/>
      <c r="K43" s="2"/>
    </row>
    <row r="44" spans="1:11" ht="20.100000000000001" customHeight="1" x14ac:dyDescent="0.15">
      <c r="A44" s="2"/>
      <c r="B44" s="2"/>
      <c r="C44" s="2"/>
      <c r="D44" s="2"/>
      <c r="E44" s="81"/>
      <c r="F44" s="82"/>
      <c r="G44" s="81"/>
      <c r="H44" s="82"/>
      <c r="I44" s="2"/>
      <c r="J44" s="2"/>
      <c r="K44" s="2"/>
    </row>
    <row r="45" spans="1:11" ht="20.100000000000001" customHeight="1" x14ac:dyDescent="0.15">
      <c r="A45" s="2"/>
      <c r="B45" s="2"/>
      <c r="C45" s="2"/>
      <c r="D45" s="2"/>
      <c r="E45" s="81"/>
      <c r="F45" s="82"/>
      <c r="G45" s="81"/>
      <c r="H45" s="82"/>
      <c r="I45" s="2"/>
      <c r="J45" s="2"/>
      <c r="K45" s="2"/>
    </row>
    <row r="46" spans="1:11" ht="20.100000000000001" customHeight="1" x14ac:dyDescent="0.15">
      <c r="A46" s="2"/>
      <c r="B46" s="2"/>
      <c r="C46" s="2"/>
      <c r="D46" s="2"/>
      <c r="E46" s="81"/>
      <c r="F46" s="82"/>
      <c r="G46" s="81"/>
      <c r="H46" s="82"/>
      <c r="I46" s="2"/>
      <c r="J46" s="2"/>
      <c r="K46" s="2"/>
    </row>
    <row r="47" spans="1:11" ht="20.100000000000001" customHeight="1" x14ac:dyDescent="0.15">
      <c r="A47" s="2"/>
      <c r="B47" s="2"/>
      <c r="C47" s="2"/>
      <c r="D47" s="2"/>
      <c r="E47" s="81"/>
      <c r="F47" s="82"/>
      <c r="G47" s="81"/>
      <c r="H47" s="82"/>
      <c r="I47" s="2"/>
      <c r="J47" s="2"/>
      <c r="K47" s="2"/>
    </row>
    <row r="48" spans="1:11" ht="20.100000000000001" customHeight="1" x14ac:dyDescent="0.15">
      <c r="A48" s="2"/>
      <c r="B48" s="2"/>
      <c r="C48" s="2"/>
      <c r="D48" s="2"/>
      <c r="E48" s="81"/>
      <c r="F48" s="82"/>
      <c r="G48" s="81"/>
      <c r="H48" s="82"/>
      <c r="I48" s="2"/>
      <c r="J48" s="2"/>
      <c r="K48" s="2"/>
    </row>
    <row r="49" spans="1:11" ht="20.100000000000001" customHeight="1" x14ac:dyDescent="0.15">
      <c r="A49" s="2"/>
      <c r="B49" s="2"/>
      <c r="C49" s="2"/>
      <c r="D49" s="2"/>
      <c r="E49" s="81"/>
      <c r="F49" s="82"/>
      <c r="G49" s="81"/>
      <c r="H49" s="82"/>
      <c r="I49" s="2"/>
      <c r="J49" s="2"/>
      <c r="K49" s="2"/>
    </row>
    <row r="50" spans="1:11" ht="20.100000000000001" customHeight="1" x14ac:dyDescent="0.15">
      <c r="A50" s="2"/>
      <c r="B50" s="2"/>
      <c r="C50" s="2"/>
      <c r="D50" s="2"/>
      <c r="E50" s="81"/>
      <c r="F50" s="82"/>
      <c r="G50" s="81"/>
      <c r="H50" s="82"/>
      <c r="I50" s="2"/>
      <c r="J50" s="2"/>
      <c r="K50" s="2"/>
    </row>
    <row r="51" spans="1:11" ht="20.100000000000001" customHeight="1" x14ac:dyDescent="0.15">
      <c r="A51" s="2"/>
      <c r="B51" s="2"/>
      <c r="C51" s="2"/>
      <c r="D51" s="2"/>
      <c r="E51" s="81"/>
      <c r="F51" s="82"/>
      <c r="G51" s="81"/>
      <c r="H51" s="82"/>
      <c r="I51" s="2"/>
      <c r="J51" s="2"/>
      <c r="K51" s="2"/>
    </row>
    <row r="52" spans="1:11" ht="20.100000000000001" customHeight="1" x14ac:dyDescent="0.15">
      <c r="A52" s="2"/>
      <c r="B52" s="2"/>
      <c r="C52" s="2"/>
      <c r="D52" s="2"/>
      <c r="E52" s="81"/>
      <c r="F52" s="82"/>
      <c r="G52" s="81"/>
      <c r="H52" s="82"/>
      <c r="I52" s="2"/>
      <c r="J52" s="2"/>
      <c r="K52" s="2"/>
    </row>
    <row r="53" spans="1:11" ht="20.100000000000001" customHeight="1" x14ac:dyDescent="0.15">
      <c r="A53" s="2"/>
      <c r="B53" s="2"/>
      <c r="C53" s="2"/>
      <c r="D53" s="2"/>
      <c r="E53" s="81"/>
      <c r="F53" s="82"/>
      <c r="G53" s="81"/>
      <c r="H53" s="82"/>
      <c r="I53" s="2"/>
      <c r="J53" s="2"/>
      <c r="K53" s="2"/>
    </row>
    <row r="54" spans="1:11" ht="20.100000000000001" customHeight="1" x14ac:dyDescent="0.15">
      <c r="A54" s="2"/>
      <c r="B54" s="2"/>
      <c r="C54" s="2"/>
      <c r="D54" s="2"/>
      <c r="E54" s="81"/>
      <c r="F54" s="82"/>
      <c r="G54" s="81"/>
      <c r="H54" s="82"/>
      <c r="I54" s="2"/>
      <c r="J54" s="2"/>
      <c r="K54" s="2"/>
    </row>
    <row r="55" spans="1:11" ht="20.100000000000001" customHeight="1" x14ac:dyDescent="0.15">
      <c r="A55" s="2"/>
      <c r="B55" s="2"/>
      <c r="C55" s="2"/>
      <c r="D55" s="2"/>
      <c r="E55" s="81"/>
      <c r="F55" s="82"/>
      <c r="G55" s="81"/>
      <c r="H55" s="82"/>
      <c r="I55" s="2"/>
      <c r="J55" s="2"/>
      <c r="K55" s="2"/>
    </row>
    <row r="56" spans="1:11" ht="20.100000000000001" customHeight="1" x14ac:dyDescent="0.15">
      <c r="A56" s="2"/>
      <c r="B56" s="2"/>
      <c r="C56" s="2"/>
      <c r="D56" s="2"/>
      <c r="E56" s="81"/>
      <c r="F56" s="82"/>
      <c r="G56" s="81"/>
      <c r="H56" s="82"/>
      <c r="I56" s="2"/>
      <c r="J56" s="2"/>
      <c r="K56" s="2"/>
    </row>
    <row r="57" spans="1:11" ht="20.100000000000001" customHeight="1" x14ac:dyDescent="0.15">
      <c r="A57" s="2"/>
      <c r="B57" s="2"/>
      <c r="C57" s="2"/>
      <c r="D57" s="2"/>
      <c r="E57" s="81"/>
      <c r="F57" s="82"/>
      <c r="G57" s="81"/>
      <c r="H57" s="82"/>
      <c r="I57" s="2"/>
      <c r="J57" s="2"/>
      <c r="K57" s="2"/>
    </row>
    <row r="58" spans="1:11" ht="20.100000000000001" customHeight="1" x14ac:dyDescent="0.15">
      <c r="A58" s="2"/>
      <c r="B58" s="2"/>
      <c r="C58" s="2"/>
      <c r="D58" s="2"/>
      <c r="E58" s="81"/>
      <c r="F58" s="82"/>
      <c r="G58" s="81"/>
      <c r="H58" s="82"/>
      <c r="I58" s="2"/>
      <c r="J58" s="2"/>
      <c r="K58" s="2"/>
    </row>
  </sheetData>
  <sheetProtection selectLockedCells="1" selectUnlockedCells="1"/>
  <customSheetViews>
    <customSheetView guid="{072B755B-F179-4CBF-81D4-C7C788466E04}" showPageBreaks="1" showGridLines="0" view="pageLayout">
      <selection activeCell="J11" sqref="J11"/>
    </customSheetView>
  </customSheetViews>
  <mergeCells count="9">
    <mergeCell ref="B1:H1"/>
    <mergeCell ref="B2:H2"/>
    <mergeCell ref="F35:G36"/>
    <mergeCell ref="H35:H36"/>
    <mergeCell ref="C26:C27"/>
    <mergeCell ref="C29:C30"/>
    <mergeCell ref="C31:C32"/>
    <mergeCell ref="D3:E3"/>
    <mergeCell ref="F3:G3"/>
  </mergeCells>
  <phoneticPr fontId="1"/>
  <hyperlinks>
    <hyperlink ref="C9" r:id="rId1" xr:uid="{A368C828-C741-4D77-9717-7B73D7FC4B9A}"/>
    <hyperlink ref="C10" r:id="rId2" xr:uid="{8B1FE39A-2DE4-4EB7-9647-4048943AAFEA}"/>
    <hyperlink ref="C13" r:id="rId3" xr:uid="{2FC5D78D-E9E9-457B-A1D9-44AB49A943FE}"/>
  </hyperlinks>
  <pageMargins left="0.70866141732283472" right="0.70866141732283472" top="0.74803149606299213" bottom="0.74803149606299213" header="0.31496062992125984" footer="0.31496062992125984"/>
  <pageSetup paperSize="9" scale="84" orientation="portrait" verticalDpi="0" r:id="rId4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A D A A B Q S w M E F A A C A A g A a U n T W i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G l J 0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S d N a W w h y t u k A A A B K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t T Y x 8 1 A A x c D 7 X z c t B + k H m b + i 4 U 9 c P O D U 3 O A n g 7 K L y / W w H S F j k J q Y n K G Q k l R a a o m L 1 d m H k F j r Q F Q S w E C L Q A U A A I A C A B p S d N a I i Y + Z 6 U A A A D 2 A A A A E g A A A A A A A A A A A A A A A A A A A A A A Q 2 9 u Z m l n L 1 B h Y 2 t h Z 2 U u e G 1 s U E s B A i 0 A F A A C A A g A a U n T W g / K 6 a u k A A A A 6 Q A A A B M A A A A A A A A A A A A A A A A A 8 Q A A A F t D b 2 5 0 Z W 5 0 X 1 R 5 c G V z X S 5 4 b W x Q S w E C L Q A U A A I A C A B p S d N a W w h y t u k A A A B K A Q A A E w A A A A A A A A A A A A A A A A D i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C Q A A A A A A A L w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g 0 M z d m M G Q t M m M 2 O C 0 0 Z j F k L W E 5 N W Y t O T M 2 O G Y 1 Y z d m N 2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5 V D A w O j A 3 O j E 4 L j k z N z E 5 N j J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o d X r O 9 x P l E l 8 4 s w H E V G b o A A A A A A g A A A A A A E G Y A A A A B A A A g A A A A C 9 N P + u r o 2 + i d U r y q F x Y H T z q d i j L W h D e n T k P i L f G 3 K 9 0 A A A A A D o A A A A A C A A A g A A A A X l z E 6 t R k K C 1 I V u I H r 8 Z l E Q o T r 6 o l y 7 C c p L d 7 f E r m T w p Q A A A A B w w m L G R a w c j z X E O s H / 0 n R y U s 0 N R E u p b D G M 3 c 0 q w P 5 d B b j 7 a 9 t Q 2 c Q i l N A + u 6 v C J / I 1 A 0 e p K x G a A J + Z 9 Z 2 x m R z f y T + z R 1 l 3 O f 8 e i c r e j I Q a x A A A A A z 7 M W 6 I z A y 5 Z 2 C W 9 P j 3 R C D j 7 c B p C R 9 I 4 c 7 h o n 5 n w 0 r e P 1 U v R x o J s P j U P N S r Z r r H K + h m 4 S 2 e b r 5 S 2 z E G C C d S m d G w = = < / D a t a M a s h u p > 
</file>

<file path=customXml/itemProps1.xml><?xml version="1.0" encoding="utf-8"?>
<ds:datastoreItem xmlns:ds="http://schemas.openxmlformats.org/officeDocument/2006/customXml" ds:itemID="{7A2BA54B-DC54-4251-95D2-FB281CDF5F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判定シート</vt:lpstr>
      <vt:lpstr>判定シート!Print_Area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jichou</dc:creator>
  <cp:lastModifiedBy>圭太 川口</cp:lastModifiedBy>
  <cp:lastPrinted>2025-06-23T08:19:40Z</cp:lastPrinted>
  <dcterms:created xsi:type="dcterms:W3CDTF">2025-06-18T08:12:11Z</dcterms:created>
  <dcterms:modified xsi:type="dcterms:W3CDTF">2025-09-30T05:33:40Z</dcterms:modified>
</cp:coreProperties>
</file>